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71" firstSheet="11" activeTab="19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  <sheet name="Sheet1" sheetId="21" r:id="rId21"/>
    <sheet name="Sheet2" sheetId="22" r:id="rId22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инвестиције'!$B$3:$M$44</definedName>
    <definedName name="_xlnm.Print_Area" localSheetId="16">'Кредитна задуженост'!$B$2:$Q$48</definedName>
    <definedName name="_xlnm.Print_Area" localSheetId="17">'Набавке'!$B$3:$J$47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</definedNames>
  <calcPr fullCalcOnLoad="1"/>
</workbook>
</file>

<file path=xl/sharedStrings.xml><?xml version="1.0" encoding="utf-8"?>
<sst xmlns="http://schemas.openxmlformats.org/spreadsheetml/2006/main" count="1859" uniqueCount="895">
  <si>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</si>
  <si>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</si>
  <si>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</si>
  <si>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</si>
  <si>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</si>
  <si>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</si>
  <si>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</si>
  <si>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</si>
  <si>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</si>
  <si>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</si>
  <si>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</si>
  <si>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</si>
  <si>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</si>
  <si>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</si>
  <si>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</si>
  <si>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</si>
  <si>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</si>
  <si>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</si>
  <si>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</si>
  <si>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</si>
  <si>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</si>
  <si>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</si>
  <si>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</si>
  <si>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</si>
  <si>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</si>
  <si>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</si>
  <si>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</si>
  <si>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</si>
  <si>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</si>
  <si>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</si>
  <si>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</si>
  <si>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</si>
  <si>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</si>
  <si>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</si>
  <si>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</si>
  <si>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</si>
  <si>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</si>
  <si>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</si>
  <si>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</si>
  <si>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</si>
  <si>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</si>
  <si>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</si>
  <si>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</si>
  <si>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</si>
  <si>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</si>
  <si>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</si>
  <si>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</si>
  <si>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</si>
  <si>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</si>
  <si>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</si>
  <si>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</si>
  <si>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</si>
  <si>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</si>
  <si>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</si>
  <si>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</si>
  <si>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</si>
  <si>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</si>
  <si>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</si>
  <si>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</si>
  <si>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</si>
  <si>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</si>
  <si>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</si>
  <si>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</si>
  <si>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</si>
  <si>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</si>
  <si>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</si>
  <si>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</si>
  <si>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</si>
  <si>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</si>
  <si>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</si>
  <si>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</si>
  <si>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</si>
  <si>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</si>
  <si>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</si>
  <si>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</si>
  <si>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</si>
  <si>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</si>
  <si>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</si>
  <si>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</si>
  <si>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</si>
  <si>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</si>
  <si>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</si>
  <si>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</si>
  <si>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</si>
  <si>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</si>
  <si>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</si>
  <si>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</si>
  <si>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</si>
  <si>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</si>
  <si>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</si>
  <si>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</si>
  <si>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</si>
  <si>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</si>
  <si>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</si>
  <si>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</si>
  <si>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</si>
  <si>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</si>
  <si>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</si>
  <si>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</si>
  <si>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</si>
  <si>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</si>
  <si>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</si>
  <si>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</si>
  <si>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</si>
  <si>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</si>
  <si>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</si>
  <si>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</si>
  <si>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</si>
  <si>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</si>
  <si>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</si>
  <si>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</si>
  <si>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</si>
  <si>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</si>
  <si>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</si>
  <si>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</si>
  <si>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</si>
  <si>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</si>
  <si>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</si>
  <si>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</si>
  <si>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</si>
  <si>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</si>
  <si>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</si>
  <si>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</si>
  <si>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</si>
  <si>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</si>
  <si>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</si>
  <si>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</si>
  <si>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</si>
  <si>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</si>
  <si>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</si>
  <si>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</si>
  <si>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</si>
  <si>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</si>
  <si>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</si>
  <si>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</si>
  <si>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</si>
  <si>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</si>
  <si>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</si>
  <si>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</si>
  <si>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</si>
  <si>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</si>
  <si>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</si>
  <si>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</si>
  <si>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</si>
  <si>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</si>
  <si>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</si>
  <si>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</si>
  <si>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</si>
  <si>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</si>
  <si>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</si>
  <si>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</si>
  <si>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</si>
  <si>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</si>
  <si>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</si>
  <si>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</si>
  <si>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</si>
  <si>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</si>
  <si>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</si>
  <si>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</si>
  <si>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</si>
  <si>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</si>
  <si>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</si>
  <si>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</si>
  <si>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</si>
  <si>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</si>
  <si>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</si>
  <si>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</si>
  <si>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</si>
  <si>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</si>
  <si>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</si>
  <si>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</si>
  <si>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</si>
  <si>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</si>
  <si>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</si>
  <si>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</si>
  <si>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</si>
  <si>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</si>
  <si>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</si>
  <si>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</si>
  <si>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</si>
  <si>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</si>
  <si>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</si>
  <si>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</si>
  <si>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</si>
  <si>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</si>
  <si>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</si>
  <si>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</si>
  <si>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</si>
  <si>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</si>
  <si>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</si>
  <si>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</si>
  <si>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</si>
  <si>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</si>
  <si>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</si>
  <si>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</si>
  <si>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</si>
  <si>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</si>
  <si>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</si>
  <si>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</si>
  <si>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</si>
  <si>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</si>
  <si>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</si>
  <si>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</si>
  <si>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</si>
  <si>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</si>
  <si>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</si>
  <si>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</si>
  <si>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</si>
  <si>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</si>
  <si>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</si>
  <si>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</si>
  <si>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</si>
  <si>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</si>
  <si>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</si>
  <si>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</si>
  <si>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</si>
  <si>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</si>
  <si>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</si>
  <si>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</si>
  <si>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</si>
  <si>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</si>
  <si>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</si>
  <si>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</si>
  <si>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</si>
  <si>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</si>
  <si>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</si>
  <si>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</si>
  <si>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</si>
  <si>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</si>
  <si>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</si>
  <si>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</si>
  <si>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</si>
  <si>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</si>
  <si>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</si>
  <si>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</si>
  <si>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</si>
  <si>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</si>
  <si>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</si>
  <si>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</si>
  <si>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</si>
  <si>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</si>
  <si>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</si>
  <si>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</si>
  <si>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</si>
  <si>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</si>
  <si>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</si>
  <si>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</si>
  <si>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</si>
  <si>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</si>
  <si>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</si>
  <si>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</si>
  <si>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</si>
  <si>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</si>
  <si>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</si>
  <si>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</si>
  <si>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</si>
  <si>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</si>
  <si>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</si>
  <si>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</si>
  <si>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</si>
  <si>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</si>
  <si>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</si>
  <si>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</si>
  <si>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</si>
  <si>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</si>
  <si>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</si>
  <si>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</si>
  <si>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</si>
  <si>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</si>
  <si>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</si>
  <si>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</si>
  <si>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</si>
  <si>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</si>
  <si>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</si>
  <si>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</si>
  <si>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</si>
  <si>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</si>
  <si>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</si>
  <si>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</si>
  <si>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</si>
  <si>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</si>
  <si>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</si>
  <si>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</si>
  <si>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</si>
  <si>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</si>
  <si>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</si>
  <si>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</si>
  <si>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</si>
  <si>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</si>
  <si>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</si>
  <si>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</si>
  <si>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</si>
  <si>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</si>
  <si>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</si>
  <si>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</si>
  <si>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</si>
  <si>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</si>
  <si>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</si>
  <si>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</si>
  <si>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</si>
  <si>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</si>
  <si>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</si>
  <si>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</si>
  <si>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</si>
  <si>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</si>
  <si>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</si>
  <si>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</si>
  <si>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</si>
  <si>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</si>
  <si>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</si>
  <si>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</si>
  <si>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</si>
  <si>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</si>
  <si>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</si>
  <si>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</si>
  <si>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</si>
  <si>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</si>
  <si>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</si>
  <si>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</si>
  <si>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</si>
  <si>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</si>
  <si>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</si>
  <si>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</si>
  <si>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</si>
  <si>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</si>
  <si>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</si>
  <si>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</si>
  <si>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</si>
  <si>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</si>
  <si>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</si>
  <si>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</si>
  <si>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</si>
  <si>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</si>
  <si>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</si>
  <si>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</si>
  <si>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</si>
  <si>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</si>
  <si>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</si>
  <si>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</si>
  <si>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</si>
  <si>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</si>
  <si>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</si>
  <si>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</si>
  <si>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</si>
  <si>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</si>
  <si>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</si>
  <si>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</si>
  <si>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</si>
  <si>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</si>
  <si>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</si>
  <si>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</si>
  <si>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</si>
  <si>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</si>
  <si>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</si>
  <si>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</si>
  <si>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</si>
  <si>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</si>
  <si>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</si>
  <si>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</si>
  <si>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</si>
  <si>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</si>
  <si>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</si>
  <si>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</si>
  <si>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</si>
  <si>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</si>
  <si>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</si>
  <si>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</si>
  <si>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</si>
  <si>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</si>
  <si>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</si>
  <si>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</si>
  <si>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</si>
  <si>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</si>
  <si>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</si>
  <si>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</si>
  <si>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</si>
  <si>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</si>
  <si>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</si>
  <si>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</si>
  <si>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</si>
  <si>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</si>
  <si>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</si>
  <si>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</si>
  <si>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</si>
  <si>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</si>
  <si>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</si>
  <si>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</si>
  <si>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</si>
  <si>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</si>
  <si>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</si>
  <si>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</si>
  <si>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</si>
  <si>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</si>
  <si>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</si>
  <si>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</si>
  <si>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</si>
  <si>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</si>
  <si>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</si>
  <si>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</si>
  <si>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</si>
  <si>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</si>
  <si>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</si>
  <si>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</si>
  <si>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</si>
  <si>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</si>
  <si>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</si>
  <si>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</si>
  <si>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</si>
  <si>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</si>
  <si>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</si>
  <si>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</si>
  <si>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</si>
  <si>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</si>
  <si>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</si>
  <si>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</si>
  <si>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</si>
  <si>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</si>
  <si>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</si>
  <si>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</si>
  <si>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</si>
  <si>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</si>
  <si>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</si>
  <si>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</si>
  <si>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</si>
  <si>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</si>
  <si>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</si>
  <si>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</si>
  <si>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</si>
  <si>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</si>
  <si>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</si>
  <si>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</si>
  <si>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</si>
  <si>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</si>
  <si>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</si>
  <si>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</si>
  <si>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</si>
  <si>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</si>
  <si>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</si>
  <si>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</si>
  <si>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</si>
  <si>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</si>
  <si>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</si>
  <si>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</si>
  <si>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</si>
  <si>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</si>
  <si>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</si>
  <si>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</si>
  <si>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</si>
  <si>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</si>
  <si>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</si>
  <si>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</si>
  <si>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</si>
  <si>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</si>
  <si>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</si>
  <si>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</si>
  <si>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</si>
  <si>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</si>
  <si>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</si>
  <si>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</si>
  <si>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</si>
  <si>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</si>
  <si>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</si>
  <si>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</si>
  <si>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</si>
  <si>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</si>
  <si>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</si>
  <si>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</si>
  <si>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</si>
  <si>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</si>
  <si>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</si>
  <si>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</si>
  <si>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</si>
  <si>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</si>
  <si>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</si>
  <si>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</si>
  <si>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</si>
  <si>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</si>
  <si>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</si>
  <si>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</si>
  <si>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</si>
  <si>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</si>
  <si>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</si>
  <si>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</si>
  <si>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</si>
  <si>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</si>
  <si>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</si>
  <si>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</si>
  <si>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</si>
  <si>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</si>
  <si>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</si>
  <si>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</si>
  <si>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</si>
  <si>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</si>
  <si>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</si>
  <si>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</si>
  <si>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</si>
  <si>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</si>
  <si>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</si>
  <si>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</si>
  <si>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</si>
  <si>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</si>
  <si>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</si>
  <si>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</si>
  <si>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</si>
  <si>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</si>
  <si>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</si>
  <si>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</si>
  <si>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</si>
  <si>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</si>
  <si>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</si>
  <si>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</si>
  <si>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</si>
  <si>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</si>
  <si>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</si>
  <si>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</si>
  <si>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</si>
  <si>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</si>
  <si>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</si>
  <si>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</si>
  <si>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</si>
  <si>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</si>
  <si>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</si>
  <si>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</si>
  <si>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</si>
  <si>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</si>
  <si>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</si>
  <si>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</si>
  <si>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</si>
  <si>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</si>
  <si>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</si>
  <si>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</si>
  <si>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</si>
  <si>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</si>
  <si>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</si>
  <si>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</si>
  <si>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</si>
  <si>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</si>
  <si>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</si>
  <si>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</si>
  <si>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</si>
  <si>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</si>
  <si>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</si>
  <si>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</si>
  <si>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</si>
  <si>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</si>
  <si>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</si>
  <si>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</si>
  <si>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</si>
  <si>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</si>
  <si>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</si>
  <si>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</si>
  <si>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</si>
  <si>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</si>
  <si>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</si>
  <si>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</si>
  <si>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</si>
  <si>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</si>
  <si>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</si>
  <si>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</si>
  <si>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</si>
  <si>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</si>
  <si>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</si>
  <si>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</si>
  <si>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</si>
  <si>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</si>
  <si>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</si>
  <si>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</si>
  <si>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</si>
  <si>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</si>
  <si>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</si>
  <si>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</si>
  <si>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</si>
  <si>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</si>
  <si>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</si>
  <si>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</si>
  <si>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</si>
  <si>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</si>
  <si>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</si>
  <si>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</si>
  <si>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</si>
  <si>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</si>
  <si>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</si>
  <si>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</si>
  <si>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</si>
  <si>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</si>
  <si>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</si>
  <si>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</si>
  <si>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</si>
  <si>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</si>
  <si>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</si>
  <si>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</si>
  <si>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</si>
  <si>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</si>
  <si>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</si>
  <si>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</si>
  <si>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</si>
  <si>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</si>
  <si>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</si>
  <si>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</si>
  <si>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</si>
  <si>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</si>
  <si>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ПЛАН ИНВЕСТИЦИЈА</t>
  </si>
  <si>
    <t>Реализовано закључно са 31.12.20_ 
претходне године</t>
  </si>
  <si>
    <t>Структура финансирања</t>
  </si>
  <si>
    <t>Износ према
 извору финансирања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</si>
  <si>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</si>
  <si>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</si>
  <si>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</si>
  <si>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</si>
  <si>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</si>
  <si>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</si>
  <si>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</si>
  <si>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</si>
  <si>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</si>
  <si>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</si>
  <si>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</si>
  <si>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</si>
  <si>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</si>
  <si>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</si>
  <si>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</si>
  <si>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</si>
  <si>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</si>
  <si>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</si>
  <si>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</si>
  <si>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</si>
  <si>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</si>
  <si>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</si>
  <si>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</si>
  <si>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</si>
  <si>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</si>
  <si>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</si>
  <si>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</si>
  <si>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</si>
  <si>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
на дан 31.12.20_ 
претходне године</t>
  </si>
  <si>
    <t>Стање кредитне задужености у динарима
на дан 31.12.20_ 
претходне 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</si>
  <si>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</si>
  <si>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</si>
  <si>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</si>
  <si>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</si>
  <si>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</si>
  <si>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</si>
  <si>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</si>
  <si>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Стање кредитне задужености у оригиналној валути
на дан 31.12.20_ 
текуће године</t>
  </si>
  <si>
    <t>Стање кредитне задужености у динарима
на дан 31.12.20_ 
текуће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</si>
  <si>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</si>
  <si>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</si>
  <si>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</si>
  <si>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</si>
  <si>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</si>
  <si>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</si>
  <si>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</si>
  <si>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</si>
  <si>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</si>
  <si>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</si>
  <si>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ПЛАНИРАНА ФИНАНСИЈСКА СРЕДСТВА ЗА НАБАВКУ ДОБАРА,  РАДОВА  И  УСЛУГА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</si>
  <si>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</si>
  <si>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</si>
  <si>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</si>
  <si>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</si>
  <si>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</si>
  <si>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</si>
  <si>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</si>
  <si>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</si>
  <si>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</si>
  <si>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</si>
  <si>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</si>
  <si>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</si>
  <si>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</si>
  <si>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</si>
  <si>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</si>
  <si>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</si>
  <si>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</si>
  <si>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</si>
  <si>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</si>
  <si>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</si>
  <si>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</si>
  <si>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</si>
  <si>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</si>
  <si>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</si>
  <si>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</si>
  <si>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</si>
  <si>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</si>
  <si>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</si>
  <si>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</si>
  <si>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</si>
  <si>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</si>
  <si>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</si>
  <si>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</si>
  <si>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</si>
  <si>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</si>
  <si>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</si>
  <si>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</si>
  <si>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</si>
  <si>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</si>
  <si>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</si>
  <si>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</si>
  <si>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</si>
  <si>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</si>
  <si>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</si>
  <si>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</si>
  <si>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</si>
  <si>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</si>
  <si>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</si>
  <si>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</si>
  <si>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</si>
  <si>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</si>
  <si>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</si>
  <si>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</si>
  <si>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</si>
  <si>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</si>
  <si>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</si>
  <si>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</si>
  <si>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</si>
  <si>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</si>
  <si>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</si>
  <si>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</si>
  <si>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</si>
  <si>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</si>
  <si>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</si>
  <si>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</si>
  <si>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</si>
  <si>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</si>
  <si>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</si>
  <si>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</si>
  <si>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</si>
  <si>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</si>
  <si>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</si>
  <si>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</si>
  <si>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</si>
  <si>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</si>
  <si>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</si>
  <si>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</si>
  <si>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</si>
  <si>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</si>
  <si>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</si>
  <si>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</si>
  <si>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</si>
  <si>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</si>
  <si>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</si>
  <si>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</si>
  <si>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</si>
  <si>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</si>
  <si>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</si>
  <si>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</si>
  <si>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</si>
  <si>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</si>
  <si>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УКУПНО = ДОБРА + УСЛУГЕ+РАДОВИ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</si>
  <si>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</si>
  <si>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</si>
  <si>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</si>
  <si>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</si>
  <si>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</si>
  <si>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</si>
  <si>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</si>
  <si>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</si>
  <si>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</si>
  <si>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</si>
  <si>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</si>
  <si>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</si>
  <si>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</si>
  <si>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</si>
  <si>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</si>
  <si>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</si>
  <si>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</si>
  <si>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</si>
  <si>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13</t>
  </si>
  <si>
    <t>Прилог 14</t>
  </si>
  <si>
    <t>Прилог 15</t>
  </si>
  <si>
    <t>Запослени</t>
  </si>
  <si>
    <t>Надзорни одбор/Скупштина</t>
  </si>
  <si>
    <t>Приказ планираних и реализованих индикатора пословања</t>
  </si>
  <si>
    <t xml:space="preserve">ПЛАН ИНВЕСТИЦИОНИХ УЛАГАЊА </t>
  </si>
  <si>
    <t>Пријем кадрова у периоду 
01.01.-31.03.2018.</t>
  </si>
  <si>
    <t>ПЛАНИРАНО КРЕДИТНО ЗАДУЖИВАЊЕ У 2018. ГОДИНИ*</t>
  </si>
  <si>
    <t>2018
план                      (текућа година)</t>
  </si>
  <si>
    <t>2019
план                              (текућа +1 година)</t>
  </si>
  <si>
    <t>2020
план                            (текућа +2 године)</t>
  </si>
  <si>
    <t>Након 2021                        (+3 године)</t>
  </si>
  <si>
    <r>
      <t xml:space="preserve">2015. година </t>
    </r>
    <r>
      <rPr>
        <sz val="10"/>
        <color indexed="8"/>
        <rFont val="Times New Roman"/>
        <family val="1"/>
      </rPr>
      <t>(текућа -3 године)</t>
    </r>
  </si>
  <si>
    <r>
      <t xml:space="preserve">2016.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</si>
  <si>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2017.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</si>
  <si>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2018. година </t>
    </r>
    <r>
      <rPr>
        <sz val="10"/>
        <color indexed="8"/>
        <rFont val="Times New Roman"/>
        <family val="1"/>
      </rPr>
      <t>(текућа година)</t>
    </r>
  </si>
  <si>
    <t>2015. година (текућа -3 године)</t>
  </si>
  <si>
    <t>2016. година (текућа -2 године)</t>
  </si>
  <si>
    <t>2017. година (текућа -1 година)</t>
  </si>
  <si>
    <t>2018. година (текућа година)</t>
  </si>
  <si>
    <r>
      <t xml:space="preserve">2015.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</si>
  <si>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2016.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</si>
  <si>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2017. година Реализација </t>
    </r>
    <r>
      <rPr>
        <sz val="10"/>
        <color indexed="8"/>
        <rFont val="Times New Roman"/>
        <family val="1"/>
      </rPr>
      <t>(текућа -1 година)</t>
    </r>
  </si>
  <si>
    <r>
      <t xml:space="preserve">2018. година План                 </t>
    </r>
    <r>
      <rPr>
        <sz val="10"/>
        <color indexed="8"/>
        <rFont val="Times New Roman"/>
        <family val="1"/>
      </rPr>
      <t>(текућа година)</t>
    </r>
  </si>
  <si>
    <t>ukupno</t>
  </si>
  <si>
    <t>План по месецима  2018.</t>
  </si>
  <si>
    <t>Исплата по месецима  2017.</t>
  </si>
  <si>
    <t>пензионисање</t>
  </si>
  <si>
    <t>замена пензионисаног радника</t>
  </si>
  <si>
    <t>сопствени</t>
  </si>
  <si>
    <t>проширење гасовода</t>
  </si>
  <si>
    <t>аутодизалица</t>
  </si>
  <si>
    <t>теретно возило</t>
  </si>
  <si>
    <t>путничко возило</t>
  </si>
  <si>
    <t>Машина и опреме</t>
  </si>
  <si>
    <t>Алат и ситан инвентар</t>
  </si>
  <si>
    <t>Ел. Материјал</t>
  </si>
  <si>
    <t>Материјал за гас</t>
  </si>
  <si>
    <t>Материјал за грејање</t>
  </si>
  <si>
    <t>Резервни делови</t>
  </si>
  <si>
    <t>Канцелеријски материјал</t>
  </si>
  <si>
    <t>Мазиво</t>
  </si>
  <si>
    <t>10.</t>
  </si>
  <si>
    <t>11.</t>
  </si>
  <si>
    <t>12.</t>
  </si>
  <si>
    <t>13.</t>
  </si>
  <si>
    <t>Дизел гориво</t>
  </si>
  <si>
    <t>Моторни бензин</t>
  </si>
  <si>
    <t>Природнигас</t>
  </si>
  <si>
    <t>Електрична енергија</t>
  </si>
  <si>
    <t>Кооперантске услуге</t>
  </si>
  <si>
    <t>Одржавање средства рада</t>
  </si>
  <si>
    <t>Одржавање гасних мерача</t>
  </si>
  <si>
    <t>Одржавање калориметара</t>
  </si>
  <si>
    <t>Одржавање топловода</t>
  </si>
  <si>
    <t>укупни приходи</t>
  </si>
  <si>
    <t>укупни расходи</t>
  </si>
  <si>
    <t>занатски</t>
  </si>
  <si>
    <t>привредно рачуноводски</t>
  </si>
  <si>
    <t xml:space="preserve">енергетски </t>
  </si>
  <si>
    <t>општи послови</t>
  </si>
  <si>
    <t>БИЛАНС УСПЕХА за период 01.01 - 31.12.2018</t>
  </si>
  <si>
    <t>План
01.01-31.12.2018.</t>
  </si>
  <si>
    <t>Реализација (процена)
01.01-31.12.2018.</t>
  </si>
  <si>
    <t>Укупан приход</t>
  </si>
  <si>
    <t>Укупан расход</t>
  </si>
  <si>
    <t>у периоду од 01.01. до 31.12.2018. године</t>
  </si>
  <si>
    <t>План 2018</t>
  </si>
  <si>
    <t>Реализација (процена) 2018</t>
  </si>
  <si>
    <t>БИЛАНС СТАЊА  на дан 31.12.2018</t>
  </si>
  <si>
    <t>План                     31.12.2018.</t>
  </si>
  <si>
    <t>Реализација  (процена)              31.12.2018.</t>
  </si>
  <si>
    <t>Стање на дан 31.12.2018. године*</t>
  </si>
  <si>
    <t>Стање на дан 31.03.2019. године</t>
  </si>
  <si>
    <t>Стање на дан 30.06.2019. године</t>
  </si>
  <si>
    <t>Стање на дан 30.09.2019. године</t>
  </si>
  <si>
    <t>Одлив кадрова у периоду 
01.01.-31.03.2019.</t>
  </si>
  <si>
    <t>Одлив кадрова у периоду 
01.01.-30.06.2019.</t>
  </si>
  <si>
    <t>навести основ: истек рока за сезонске послове</t>
  </si>
  <si>
    <t>Пријем кадрова у периоду 
01.01.-30.06.2019.</t>
  </si>
  <si>
    <t>Одлив кадрова у периоду 
01.01.-30.09.2019.</t>
  </si>
  <si>
    <t>Пријем кадрова у периоду 
01.01.-30.09.2019.</t>
  </si>
  <si>
    <t>Одлив кадрова у периоду 
01.01.-31.12.2019.</t>
  </si>
  <si>
    <t>Пријем кадрова у периоду 
01.01.-31.12.2019.</t>
  </si>
  <si>
    <t>Стање на дан 31.12.2019. године</t>
  </si>
  <si>
    <t>Број на дан 31.12.2018.*</t>
  </si>
  <si>
    <t>Број на дан 31.12.2019.</t>
  </si>
  <si>
    <t>Број запослених 31.12.2018.*</t>
  </si>
  <si>
    <t>Број запослених 31.12.2019.</t>
  </si>
  <si>
    <t>Остварено 31.12.2018</t>
  </si>
  <si>
    <t>План 
31.12.2019</t>
  </si>
  <si>
    <t>План 
01.01-31.12.2018. Претходна година</t>
  </si>
  <si>
    <t>Реализација (процена) 
01.01-31.12.2018. Претходна година</t>
  </si>
  <si>
    <t>План
01.01-31.03.2019.</t>
  </si>
  <si>
    <t>План
01.01-30.06.2019.</t>
  </si>
  <si>
    <t>План
01.01-30.09.2019.</t>
  </si>
  <si>
    <t>План 
01.01-31.12.2019.</t>
  </si>
  <si>
    <t>План                                           01.01.-31.03.2019</t>
  </si>
  <si>
    <t>План                                         01.01.-30.06.2019</t>
  </si>
  <si>
    <t>План                                     01.01.-30.09.2019</t>
  </si>
  <si>
    <t>План                                                          01.01.-31.12.2019</t>
  </si>
  <si>
    <t>План у 2018.                           (претходна година)</t>
  </si>
  <si>
    <t>Реализација у 2018.                           (претходна година)</t>
  </si>
  <si>
    <t>План за                   01.01.-31.03.2019.</t>
  </si>
  <si>
    <t>План за                   01.01.-30.06.2019.</t>
  </si>
  <si>
    <t>План за                   01.01.-30.09.2019.</t>
  </si>
  <si>
    <t>План за                   01.01.-31.12.2019.</t>
  </si>
  <si>
    <t>Реализација (процена)                               у 2018. години *</t>
  </si>
  <si>
    <t>Материјал за хиг.трхн.заштите</t>
  </si>
  <si>
    <t>ПЛАН ОБРАЧУНА И ИСПЛАТЕ ЗАРАДА У 2019. ГОДИНИ</t>
  </si>
  <si>
    <t xml:space="preserve"> Исплаћен Бруто 2 у 2018. години</t>
  </si>
  <si>
    <t xml:space="preserve"> Обрачунат Бруто 2                                у 2019. години                                        пре примене закона*</t>
  </si>
  <si>
    <t xml:space="preserve"> Обрачунат Бруто 2                                         у 2019. години                                                   после примене закона*</t>
  </si>
  <si>
    <t>Исплаћена маса за зараде, број запослених и просечна зарада по месецима за 2018. годину*- Бруто 1 -posle umanjenje</t>
  </si>
  <si>
    <t>Маса за зараде, број запослених и просечна зарада по месецима за 2019. годину - Бруто 1 -bez umanjenja zrade za 10%</t>
  </si>
  <si>
    <t>** исплата са проценом до краја године старозапослени у 2018. години су они запослени који су били у радном односу у децембру претходне године</t>
  </si>
  <si>
    <t>*старозапослени у 2019. години су они запослени који су били у радном односу у предузећу у децембру претходне године</t>
  </si>
  <si>
    <t>Маса за зараде увећана за доприносе на зараде, број запослених и просечна зарада по месецима за 2019. годину - Бруто 2 bez umanjenja zrade za 10%</t>
  </si>
  <si>
    <t>Претходна година
2018</t>
  </si>
  <si>
    <t>План за период 01.01-31.12.2019 текућа година</t>
  </si>
  <si>
    <t>БИЛАНС УСПЕХА за период 01.01 - 31.12.2019.</t>
  </si>
  <si>
    <t>БИЛАНС СТАЊА  на дан 31.12. 2019.</t>
  </si>
  <si>
    <t>у периоду од 01.01. до 31.12. 2019. године</t>
  </si>
  <si>
    <t>План 
01.01-31.03.2019.</t>
  </si>
  <si>
    <t>План 
01.01-30.09.2019.</t>
  </si>
  <si>
    <t>План 31.03.2019.</t>
  </si>
  <si>
    <t>План 30.06.2019.</t>
  </si>
  <si>
    <t>План 30.09.2019.</t>
  </si>
  <si>
    <t>План 31.12.2019.</t>
  </si>
</sst>
</file>

<file path=xl/styles.xml><?xml version="1.0" encoding="utf-8"?>
<styleSheet xmlns="http://schemas.openxmlformats.org/spreadsheetml/2006/main">
  <numFmts count="5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#,##0.0"/>
    <numFmt numFmtId="200" formatCode="[$-409]dddd\,\ dd\ mmmm\,\ yyyy"/>
    <numFmt numFmtId="201" formatCode="0.0"/>
    <numFmt numFmtId="202" formatCode="[$-241A]d\.\ mmmm\ yyyy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</numFmts>
  <fonts count="10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2"/>
      <name val="Arial"/>
      <family val="2"/>
    </font>
    <font>
      <sz val="24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Arial"/>
      <family val="2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24"/>
      <color theme="1"/>
      <name val="Times New Roman"/>
      <family val="1"/>
    </font>
    <font>
      <sz val="22"/>
      <color theme="1"/>
      <name val="Times New Roman"/>
      <family val="1"/>
    </font>
    <font>
      <b/>
      <sz val="14"/>
      <color theme="1"/>
      <name val="Times New Roman"/>
      <family val="1"/>
    </font>
    <font>
      <sz val="24"/>
      <color theme="1"/>
      <name val="Arial"/>
      <family val="2"/>
    </font>
    <font>
      <b/>
      <sz val="2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9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9" fillId="0" borderId="0" xfId="60">
      <alignment/>
      <protection/>
    </xf>
    <xf numFmtId="0" fontId="86" fillId="0" borderId="0" xfId="60" applyFont="1" applyAlignment="1">
      <alignment horizontal="center"/>
      <protection/>
    </xf>
    <xf numFmtId="0" fontId="87" fillId="0" borderId="0" xfId="0" applyFont="1" applyAlignment="1">
      <alignment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center"/>
    </xf>
    <xf numFmtId="0" fontId="89" fillId="0" borderId="14" xfId="0" applyFont="1" applyBorder="1" applyAlignment="1">
      <alignment horizontal="left" vertical="center"/>
    </xf>
    <xf numFmtId="3" fontId="89" fillId="0" borderId="12" xfId="0" applyNumberFormat="1" applyFont="1" applyBorder="1" applyAlignment="1">
      <alignment horizontal="center" vertical="center"/>
    </xf>
    <xf numFmtId="3" fontId="89" fillId="0" borderId="13" xfId="0" applyNumberFormat="1" applyFont="1" applyBorder="1" applyAlignment="1">
      <alignment horizontal="center" vertical="center"/>
    </xf>
    <xf numFmtId="0" fontId="89" fillId="0" borderId="15" xfId="0" applyFont="1" applyBorder="1" applyAlignment="1">
      <alignment horizontal="left" vertical="center"/>
    </xf>
    <xf numFmtId="3" fontId="89" fillId="0" borderId="10" xfId="0" applyNumberFormat="1" applyFont="1" applyBorder="1" applyAlignment="1">
      <alignment horizontal="center" vertical="center"/>
    </xf>
    <xf numFmtId="3" fontId="89" fillId="0" borderId="16" xfId="0" applyNumberFormat="1" applyFont="1" applyBorder="1" applyAlignment="1">
      <alignment horizontal="center" vertical="center"/>
    </xf>
    <xf numFmtId="0" fontId="89" fillId="0" borderId="17" xfId="0" applyFont="1" applyBorder="1" applyAlignment="1">
      <alignment horizontal="left" vertical="center"/>
    </xf>
    <xf numFmtId="9" fontId="89" fillId="0" borderId="18" xfId="0" applyNumberFormat="1" applyFont="1" applyBorder="1" applyAlignment="1">
      <alignment horizontal="center" vertical="center"/>
    </xf>
    <xf numFmtId="9" fontId="89" fillId="0" borderId="19" xfId="0" applyNumberFormat="1" applyFont="1" applyBorder="1" applyAlignment="1">
      <alignment horizontal="center" vertical="center"/>
    </xf>
    <xf numFmtId="9" fontId="89" fillId="0" borderId="11" xfId="0" applyNumberFormat="1" applyFont="1" applyBorder="1" applyAlignment="1">
      <alignment horizontal="center" vertical="center"/>
    </xf>
    <xf numFmtId="9" fontId="89" fillId="0" borderId="20" xfId="0" applyNumberFormat="1" applyFont="1" applyBorder="1" applyAlignment="1">
      <alignment horizontal="center" vertical="center"/>
    </xf>
    <xf numFmtId="3" fontId="89" fillId="0" borderId="11" xfId="0" applyNumberFormat="1" applyFont="1" applyBorder="1" applyAlignment="1">
      <alignment horizontal="center" vertical="center"/>
    </xf>
    <xf numFmtId="3" fontId="89" fillId="0" borderId="2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3" fontId="89" fillId="0" borderId="0" xfId="0" applyNumberFormat="1" applyFont="1" applyBorder="1" applyAlignment="1">
      <alignment horizontal="center" vertical="center"/>
    </xf>
    <xf numFmtId="9" fontId="89" fillId="0" borderId="0" xfId="0" applyNumberFormat="1" applyFont="1" applyBorder="1" applyAlignment="1">
      <alignment horizontal="center" vertical="center"/>
    </xf>
    <xf numFmtId="0" fontId="89" fillId="7" borderId="21" xfId="0" applyFont="1" applyFill="1" applyBorder="1" applyAlignment="1">
      <alignment horizontal="center" vertical="center" wrapText="1"/>
    </xf>
    <xf numFmtId="3" fontId="89" fillId="0" borderId="18" xfId="0" applyNumberFormat="1" applyFont="1" applyBorder="1" applyAlignment="1">
      <alignment horizontal="center" vertical="center"/>
    </xf>
    <xf numFmtId="3" fontId="89" fillId="0" borderId="22" xfId="0" applyNumberFormat="1" applyFont="1" applyBorder="1" applyAlignment="1">
      <alignment horizontal="center" vertical="center"/>
    </xf>
    <xf numFmtId="3" fontId="89" fillId="0" borderId="23" xfId="0" applyNumberFormat="1" applyFont="1" applyBorder="1" applyAlignment="1">
      <alignment horizontal="center" vertical="center"/>
    </xf>
    <xf numFmtId="0" fontId="89" fillId="7" borderId="21" xfId="0" applyFont="1" applyFill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32" borderId="0" xfId="0" applyFont="1" applyFill="1" applyBorder="1" applyAlignment="1">
      <alignment/>
    </xf>
    <xf numFmtId="0" fontId="89" fillId="0" borderId="0" xfId="0" applyFont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90" fillId="0" borderId="0" xfId="0" applyFont="1" applyAlignment="1">
      <alignment horizontal="center"/>
    </xf>
    <xf numFmtId="0" fontId="19" fillId="33" borderId="29" xfId="0" applyFont="1" applyFill="1" applyBorder="1" applyAlignment="1" applyProtection="1">
      <alignment horizontal="center" vertical="center" wrapText="1"/>
      <protection/>
    </xf>
    <xf numFmtId="49" fontId="2" fillId="33" borderId="30" xfId="0" applyNumberFormat="1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49" fontId="2" fillId="33" borderId="32" xfId="0" applyNumberFormat="1" applyFont="1" applyFill="1" applyBorder="1" applyAlignment="1" applyProtection="1">
      <alignment horizontal="center" vertical="top" wrapText="1"/>
      <protection/>
    </xf>
    <xf numFmtId="49" fontId="2" fillId="33" borderId="33" xfId="0" applyNumberFormat="1" applyFont="1" applyFill="1" applyBorder="1" applyAlignment="1" applyProtection="1">
      <alignment horizontal="center" vertical="top" wrapText="1"/>
      <protection/>
    </xf>
    <xf numFmtId="49" fontId="2" fillId="33" borderId="28" xfId="0" applyNumberFormat="1" applyFont="1" applyFill="1" applyBorder="1" applyAlignment="1" applyProtection="1">
      <alignment horizontal="center" vertical="top" wrapText="1"/>
      <protection/>
    </xf>
    <xf numFmtId="49" fontId="2" fillId="33" borderId="3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Continuous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Continuous" vertical="center" wrapText="1"/>
    </xf>
    <xf numFmtId="0" fontId="0" fillId="0" borderId="46" xfId="0" applyBorder="1" applyAlignment="1">
      <alignment/>
    </xf>
    <xf numFmtId="0" fontId="91" fillId="33" borderId="47" xfId="0" applyFont="1" applyFill="1" applyBorder="1" applyAlignment="1">
      <alignment horizontal="center" vertical="center"/>
    </xf>
    <xf numFmtId="0" fontId="91" fillId="33" borderId="40" xfId="0" applyFont="1" applyFill="1" applyBorder="1" applyAlignment="1">
      <alignment horizontal="center" vertical="center"/>
    </xf>
    <xf numFmtId="0" fontId="91" fillId="33" borderId="23" xfId="0" applyFont="1" applyFill="1" applyBorder="1" applyAlignment="1">
      <alignment horizontal="center" vertical="center" wrapText="1"/>
    </xf>
    <xf numFmtId="0" fontId="91" fillId="33" borderId="45" xfId="0" applyFont="1" applyFill="1" applyBorder="1" applyAlignment="1">
      <alignment horizontal="center" vertical="center" wrapText="1"/>
    </xf>
    <xf numFmtId="0" fontId="92" fillId="33" borderId="47" xfId="0" applyFont="1" applyFill="1" applyBorder="1" applyAlignment="1">
      <alignment horizontal="center" vertical="center"/>
    </xf>
    <xf numFmtId="0" fontId="92" fillId="33" borderId="40" xfId="0" applyFont="1" applyFill="1" applyBorder="1" applyAlignment="1">
      <alignment horizontal="center" vertical="center"/>
    </xf>
    <xf numFmtId="0" fontId="92" fillId="33" borderId="23" xfId="0" applyFont="1" applyFill="1" applyBorder="1" applyAlignment="1">
      <alignment horizontal="center" vertical="center"/>
    </xf>
    <xf numFmtId="0" fontId="92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92" fillId="33" borderId="5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5" fillId="33" borderId="51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93" fillId="0" borderId="0" xfId="0" applyFont="1" applyAlignment="1">
      <alignment/>
    </xf>
    <xf numFmtId="0" fontId="94" fillId="33" borderId="11" xfId="60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34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34" borderId="10" xfId="59" applyFont="1" applyFill="1" applyBorder="1">
      <alignment/>
      <protection/>
    </xf>
    <xf numFmtId="0" fontId="1" fillId="34" borderId="10" xfId="59" applyFont="1" applyFill="1" applyBorder="1" applyAlignment="1">
      <alignment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36" xfId="59" applyFont="1" applyFill="1" applyBorder="1" applyAlignment="1">
      <alignment horizontal="center" vertical="center" wrapText="1"/>
      <protection/>
    </xf>
    <xf numFmtId="0" fontId="1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9" applyFont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49" fontId="1" fillId="0" borderId="15" xfId="59" applyNumberFormat="1" applyFont="1" applyBorder="1" applyAlignment="1">
      <alignment horizontal="center" vertical="center" wrapText="1"/>
      <protection/>
    </xf>
    <xf numFmtId="0" fontId="2" fillId="33" borderId="15" xfId="59" applyFont="1" applyFill="1" applyBorder="1" applyAlignment="1">
      <alignment horizontal="center" vertical="center" wrapText="1"/>
      <protection/>
    </xf>
    <xf numFmtId="0" fontId="1" fillId="35" borderId="53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5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88" fillId="0" borderId="15" xfId="0" applyFont="1" applyBorder="1" applyAlignment="1">
      <alignment vertical="center" wrapText="1"/>
    </xf>
    <xf numFmtId="0" fontId="89" fillId="0" borderId="15" xfId="0" applyFont="1" applyBorder="1" applyAlignment="1">
      <alignment vertical="center" wrapText="1"/>
    </xf>
    <xf numFmtId="0" fontId="88" fillId="0" borderId="17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9" fillId="0" borderId="54" xfId="0" applyFont="1" applyBorder="1" applyAlignment="1">
      <alignment horizontal="center" vertical="center" wrapText="1"/>
    </xf>
    <xf numFmtId="0" fontId="89" fillId="0" borderId="55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2" borderId="15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wrapText="1"/>
    </xf>
    <xf numFmtId="0" fontId="14" fillId="32" borderId="5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58" xfId="0" applyFont="1" applyBorder="1" applyAlignment="1">
      <alignment/>
    </xf>
    <xf numFmtId="0" fontId="2" fillId="33" borderId="39" xfId="0" applyFont="1" applyFill="1" applyBorder="1" applyAlignment="1">
      <alignment/>
    </xf>
    <xf numFmtId="0" fontId="34" fillId="33" borderId="39" xfId="0" applyFont="1" applyFill="1" applyBorder="1" applyAlignment="1">
      <alignment/>
    </xf>
    <xf numFmtId="0" fontId="34" fillId="33" borderId="41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Alignment="1">
      <alignment horizontal="right"/>
      <protection/>
    </xf>
    <xf numFmtId="179" fontId="1" fillId="0" borderId="0" xfId="44" applyFont="1" applyFill="1" applyBorder="1" applyAlignment="1">
      <alignment horizontal="left"/>
    </xf>
    <xf numFmtId="0" fontId="2" fillId="0" borderId="0" xfId="59" applyFont="1" applyFill="1" applyBorder="1" applyAlignment="1">
      <alignment horizontal="left"/>
      <protection/>
    </xf>
    <xf numFmtId="49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Border="1">
      <alignment/>
      <protection/>
    </xf>
    <xf numFmtId="49" fontId="1" fillId="0" borderId="17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right" wrapText="1"/>
      <protection/>
    </xf>
    <xf numFmtId="0" fontId="2" fillId="33" borderId="59" xfId="59" applyFont="1" applyFill="1" applyBorder="1" applyAlignment="1">
      <alignment horizontal="center" vertical="center"/>
      <protection/>
    </xf>
    <xf numFmtId="0" fontId="1" fillId="33" borderId="46" xfId="0" applyFont="1" applyFill="1" applyBorder="1" applyAlignment="1">
      <alignment/>
    </xf>
    <xf numFmtId="49" fontId="1" fillId="0" borderId="32" xfId="59" applyNumberFormat="1" applyFont="1" applyBorder="1" applyAlignment="1">
      <alignment horizontal="center" vertical="center"/>
      <protection/>
    </xf>
    <xf numFmtId="49" fontId="2" fillId="33" borderId="59" xfId="59" applyNumberFormat="1" applyFont="1" applyFill="1" applyBorder="1" applyAlignment="1">
      <alignment vertical="center"/>
      <protection/>
    </xf>
    <xf numFmtId="49" fontId="1" fillId="0" borderId="62" xfId="59" applyNumberFormat="1" applyFont="1" applyBorder="1" applyAlignment="1">
      <alignment horizontal="center" vertical="center"/>
      <protection/>
    </xf>
    <xf numFmtId="0" fontId="1" fillId="0" borderId="63" xfId="59" applyFont="1" applyFill="1" applyBorder="1" applyAlignment="1">
      <alignment horizontal="right" wrapText="1"/>
      <protection/>
    </xf>
    <xf numFmtId="49" fontId="1" fillId="33" borderId="59" xfId="59" applyNumberFormat="1" applyFont="1" applyFill="1" applyBorder="1" applyAlignment="1">
      <alignment horizontal="center" vertical="center"/>
      <protection/>
    </xf>
    <xf numFmtId="0" fontId="2" fillId="33" borderId="64" xfId="59" applyFont="1" applyFill="1" applyBorder="1" applyAlignment="1">
      <alignment/>
      <protection/>
    </xf>
    <xf numFmtId="0" fontId="1" fillId="0" borderId="47" xfId="59" applyFont="1" applyFill="1" applyBorder="1" applyAlignment="1">
      <alignment horizontal="right" wrapText="1"/>
      <protection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88" fillId="0" borderId="26" xfId="0" applyFont="1" applyBorder="1" applyAlignment="1">
      <alignment vertical="center" wrapText="1"/>
    </xf>
    <xf numFmtId="0" fontId="89" fillId="0" borderId="48" xfId="0" applyFont="1" applyBorder="1" applyAlignment="1">
      <alignment horizontal="center" vertical="center" wrapText="1"/>
    </xf>
    <xf numFmtId="0" fontId="89" fillId="0" borderId="26" xfId="0" applyFont="1" applyBorder="1" applyAlignment="1">
      <alignment vertical="center" wrapText="1"/>
    </xf>
    <xf numFmtId="0" fontId="88" fillId="0" borderId="37" xfId="0" applyFont="1" applyBorder="1" applyAlignment="1">
      <alignment vertical="center" wrapText="1"/>
    </xf>
    <xf numFmtId="0" fontId="89" fillId="0" borderId="49" xfId="0" applyFont="1" applyBorder="1" applyAlignment="1">
      <alignment horizontal="center" vertical="center" wrapText="1"/>
    </xf>
    <xf numFmtId="0" fontId="89" fillId="33" borderId="21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/>
    </xf>
    <xf numFmtId="0" fontId="89" fillId="33" borderId="15" xfId="0" applyFont="1" applyFill="1" applyBorder="1" applyAlignment="1">
      <alignment/>
    </xf>
    <xf numFmtId="0" fontId="89" fillId="33" borderId="15" xfId="0" applyFont="1" applyFill="1" applyBorder="1" applyAlignment="1">
      <alignment horizontal="left" vertical="top" wrapText="1"/>
    </xf>
    <xf numFmtId="0" fontId="89" fillId="33" borderId="17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92" fontId="2" fillId="0" borderId="18" xfId="0" applyNumberFormat="1" applyFont="1" applyBorder="1" applyAlignment="1">
      <alignment horizontal="center" vertical="center" wrapText="1"/>
    </xf>
    <xf numFmtId="192" fontId="2" fillId="0" borderId="18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33" fillId="0" borderId="46" xfId="0" applyFont="1" applyBorder="1" applyAlignment="1">
      <alignment vertical="center"/>
    </xf>
    <xf numFmtId="0" fontId="2" fillId="32" borderId="16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193" fontId="14" fillId="33" borderId="37" xfId="0" applyNumberFormat="1" applyFont="1" applyFill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0" xfId="0" applyFont="1" applyFill="1" applyBorder="1" applyAlignment="1">
      <alignment horizontal="center" vertical="center" wrapText="1"/>
    </xf>
    <xf numFmtId="49" fontId="1" fillId="36" borderId="15" xfId="59" applyNumberFormat="1" applyFont="1" applyFill="1" applyBorder="1" applyAlignment="1">
      <alignment horizontal="center" vertical="center"/>
      <protection/>
    </xf>
    <xf numFmtId="49" fontId="1" fillId="36" borderId="17" xfId="59" applyNumberFormat="1" applyFont="1" applyFill="1" applyBorder="1" applyAlignment="1">
      <alignment horizontal="center" vertical="center"/>
      <protection/>
    </xf>
    <xf numFmtId="0" fontId="1" fillId="36" borderId="16" xfId="59" applyFont="1" applyFill="1" applyBorder="1" applyAlignment="1">
      <alignment horizontal="left" vertical="center" wrapText="1"/>
      <protection/>
    </xf>
    <xf numFmtId="0" fontId="1" fillId="36" borderId="16" xfId="59" applyFont="1" applyFill="1" applyBorder="1" applyAlignment="1">
      <alignment vertical="center"/>
      <protection/>
    </xf>
    <xf numFmtId="0" fontId="1" fillId="36" borderId="16" xfId="59" applyFont="1" applyFill="1" applyBorder="1" applyAlignment="1">
      <alignment horizontal="left" vertical="center"/>
      <protection/>
    </xf>
    <xf numFmtId="0" fontId="1" fillId="36" borderId="20" xfId="59" applyFont="1" applyFill="1" applyBorder="1" applyAlignment="1">
      <alignment horizontal="left" vertical="center" wrapText="1"/>
      <protection/>
    </xf>
    <xf numFmtId="49" fontId="1" fillId="36" borderId="14" xfId="59" applyNumberFormat="1" applyFont="1" applyFill="1" applyBorder="1" applyAlignment="1">
      <alignment horizontal="center" vertical="center"/>
      <protection/>
    </xf>
    <xf numFmtId="0" fontId="1" fillId="36" borderId="13" xfId="59" applyFont="1" applyFill="1" applyBorder="1" applyAlignment="1">
      <alignment horizontal="left" vertical="center" wrapText="1"/>
      <protection/>
    </xf>
    <xf numFmtId="0" fontId="0" fillId="0" borderId="46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94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3" borderId="64" xfId="0" applyFont="1" applyFill="1" applyBorder="1" applyAlignment="1">
      <alignment horizontal="center" vertical="center"/>
    </xf>
    <xf numFmtId="0" fontId="25" fillId="33" borderId="67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5" fillId="33" borderId="59" xfId="0" applyFont="1" applyFill="1" applyBorder="1" applyAlignment="1">
      <alignment horizontal="center" vertical="center"/>
    </xf>
    <xf numFmtId="0" fontId="25" fillId="33" borderId="60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left" vertical="center"/>
      <protection/>
    </xf>
    <xf numFmtId="49" fontId="1" fillId="0" borderId="67" xfId="59" applyNumberFormat="1" applyFont="1" applyBorder="1" applyAlignment="1">
      <alignment horizontal="center" vertical="center"/>
      <protection/>
    </xf>
    <xf numFmtId="49" fontId="1" fillId="0" borderId="68" xfId="59" applyNumberFormat="1" applyFont="1" applyBorder="1" applyAlignment="1">
      <alignment horizontal="center" vertical="center"/>
      <protection/>
    </xf>
    <xf numFmtId="0" fontId="19" fillId="33" borderId="39" xfId="0" applyFont="1" applyFill="1" applyBorder="1" applyAlignment="1" applyProtection="1">
      <alignment horizontal="center" vertical="center" wrapText="1"/>
      <protection/>
    </xf>
    <xf numFmtId="49" fontId="2" fillId="33" borderId="47" xfId="0" applyNumberFormat="1" applyFont="1" applyFill="1" applyBorder="1" applyAlignment="1" applyProtection="1">
      <alignment horizontal="center" vertical="center" wrapText="1"/>
      <protection/>
    </xf>
    <xf numFmtId="49" fontId="2" fillId="33" borderId="39" xfId="0" applyNumberFormat="1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3" borderId="4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6" xfId="59" applyNumberFormat="1" applyFont="1" applyFill="1" applyBorder="1" applyAlignment="1">
      <alignment horizontal="center" vertical="center"/>
      <protection/>
    </xf>
    <xf numFmtId="3" fontId="94" fillId="0" borderId="14" xfId="60" applyNumberFormat="1" applyFont="1" applyBorder="1" applyAlignment="1">
      <alignment horizontal="center" vertical="center"/>
      <protection/>
    </xf>
    <xf numFmtId="3" fontId="94" fillId="0" borderId="15" xfId="60" applyNumberFormat="1" applyFont="1" applyBorder="1" applyAlignment="1">
      <alignment horizontal="center" vertical="center"/>
      <protection/>
    </xf>
    <xf numFmtId="3" fontId="94" fillId="0" borderId="17" xfId="60" applyNumberFormat="1" applyFont="1" applyBorder="1" applyAlignment="1">
      <alignment horizontal="center" vertical="center"/>
      <protection/>
    </xf>
    <xf numFmtId="3" fontId="94" fillId="0" borderId="12" xfId="60" applyNumberFormat="1" applyFont="1" applyBorder="1" applyAlignment="1">
      <alignment horizontal="center" vertical="center"/>
      <protection/>
    </xf>
    <xf numFmtId="3" fontId="94" fillId="0" borderId="13" xfId="60" applyNumberFormat="1" applyFont="1" applyBorder="1" applyAlignment="1">
      <alignment horizontal="center" vertical="center"/>
      <protection/>
    </xf>
    <xf numFmtId="3" fontId="94" fillId="0" borderId="10" xfId="60" applyNumberFormat="1" applyFont="1" applyBorder="1" applyAlignment="1">
      <alignment horizontal="center" vertical="center"/>
      <protection/>
    </xf>
    <xf numFmtId="3" fontId="94" fillId="0" borderId="11" xfId="60" applyNumberFormat="1" applyFont="1" applyBorder="1" applyAlignment="1">
      <alignment horizontal="center" vertical="center"/>
      <protection/>
    </xf>
    <xf numFmtId="3" fontId="94" fillId="33" borderId="43" xfId="60" applyNumberFormat="1" applyFont="1" applyFill="1" applyBorder="1" applyAlignment="1">
      <alignment horizontal="center" vertical="center"/>
      <protection/>
    </xf>
    <xf numFmtId="3" fontId="2" fillId="33" borderId="47" xfId="0" applyNumberFormat="1" applyFont="1" applyFill="1" applyBorder="1" applyAlignment="1">
      <alignment/>
    </xf>
    <xf numFmtId="3" fontId="2" fillId="33" borderId="50" xfId="0" applyNumberFormat="1" applyFont="1" applyFill="1" applyBorder="1" applyAlignment="1">
      <alignment/>
    </xf>
    <xf numFmtId="3" fontId="15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" fillId="0" borderId="36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92" fillId="0" borderId="35" xfId="0" applyNumberFormat="1" applyFont="1" applyBorder="1" applyAlignment="1">
      <alignment horizontal="center" vertical="center"/>
    </xf>
    <xf numFmtId="3" fontId="92" fillId="0" borderId="12" xfId="0" applyNumberFormat="1" applyFont="1" applyBorder="1" applyAlignment="1">
      <alignment horizontal="center" vertical="center"/>
    </xf>
    <xf numFmtId="3" fontId="92" fillId="0" borderId="13" xfId="0" applyNumberFormat="1" applyFont="1" applyBorder="1" applyAlignment="1">
      <alignment horizontal="center" vertical="center"/>
    </xf>
    <xf numFmtId="3" fontId="92" fillId="0" borderId="36" xfId="0" applyNumberFormat="1" applyFont="1" applyBorder="1" applyAlignment="1">
      <alignment horizontal="center" vertical="center"/>
    </xf>
    <xf numFmtId="3" fontId="92" fillId="0" borderId="10" xfId="0" applyNumberFormat="1" applyFont="1" applyBorder="1" applyAlignment="1">
      <alignment horizontal="center" vertical="center"/>
    </xf>
    <xf numFmtId="3" fontId="92" fillId="0" borderId="4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33" borderId="62" xfId="0" applyNumberFormat="1" applyFont="1" applyFill="1" applyBorder="1" applyAlignment="1">
      <alignment horizontal="center" vertical="center"/>
    </xf>
    <xf numFmtId="3" fontId="1" fillId="33" borderId="3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32" borderId="1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32" borderId="17" xfId="0" applyNumberFormat="1" applyFont="1" applyFill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2" borderId="38" xfId="0" applyNumberFormat="1" applyFont="1" applyFill="1" applyBorder="1" applyAlignment="1">
      <alignment horizontal="center" vertical="center"/>
    </xf>
    <xf numFmtId="3" fontId="1" fillId="33" borderId="50" xfId="0" applyNumberFormat="1" applyFont="1" applyFill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28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1" fillId="0" borderId="70" xfId="59" applyFont="1" applyFill="1" applyBorder="1" applyAlignment="1">
      <alignment horizontal="left" vertical="center" wrapText="1"/>
      <protection/>
    </xf>
    <xf numFmtId="3" fontId="1" fillId="0" borderId="50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 applyProtection="1">
      <alignment horizontal="center" vertical="center"/>
      <protection locked="0"/>
    </xf>
    <xf numFmtId="3" fontId="15" fillId="0" borderId="31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Border="1" applyAlignment="1" applyProtection="1">
      <alignment horizontal="center" vertical="center"/>
      <protection locked="0"/>
    </xf>
    <xf numFmtId="3" fontId="15" fillId="0" borderId="72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71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27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43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 applyProtection="1">
      <alignment horizontal="center" vertical="center"/>
      <protection/>
    </xf>
    <xf numFmtId="0" fontId="87" fillId="33" borderId="41" xfId="0" applyFont="1" applyFill="1" applyBorder="1" applyAlignment="1">
      <alignment horizontal="center" vertical="center"/>
    </xf>
    <xf numFmtId="3" fontId="87" fillId="33" borderId="41" xfId="0" applyNumberFormat="1" applyFont="1" applyFill="1" applyBorder="1" applyAlignment="1">
      <alignment horizontal="center" vertical="center"/>
    </xf>
    <xf numFmtId="3" fontId="87" fillId="0" borderId="25" xfId="0" applyNumberFormat="1" applyFont="1" applyBorder="1" applyAlignment="1">
      <alignment horizontal="center" vertical="center"/>
    </xf>
    <xf numFmtId="3" fontId="87" fillId="0" borderId="65" xfId="0" applyNumberFormat="1" applyFont="1" applyBorder="1" applyAlignment="1">
      <alignment horizontal="center" vertical="center"/>
    </xf>
    <xf numFmtId="3" fontId="87" fillId="0" borderId="26" xfId="0" applyNumberFormat="1" applyFont="1" applyBorder="1" applyAlignment="1">
      <alignment horizontal="center" vertical="center"/>
    </xf>
    <xf numFmtId="3" fontId="87" fillId="0" borderId="48" xfId="0" applyNumberFormat="1" applyFont="1" applyBorder="1" applyAlignment="1">
      <alignment horizontal="center" vertical="center"/>
    </xf>
    <xf numFmtId="0" fontId="87" fillId="0" borderId="37" xfId="0" applyFont="1" applyBorder="1" applyAlignment="1">
      <alignment horizontal="center" vertical="center"/>
    </xf>
    <xf numFmtId="3" fontId="87" fillId="0" borderId="37" xfId="0" applyNumberFormat="1" applyFont="1" applyBorder="1" applyAlignment="1">
      <alignment horizontal="center" vertical="center"/>
    </xf>
    <xf numFmtId="3" fontId="87" fillId="0" borderId="49" xfId="0" applyNumberFormat="1" applyFont="1" applyBorder="1" applyAlignment="1">
      <alignment horizontal="center" vertical="center"/>
    </xf>
    <xf numFmtId="3" fontId="87" fillId="33" borderId="50" xfId="0" applyNumberFormat="1" applyFont="1" applyFill="1" applyBorder="1" applyAlignment="1">
      <alignment horizontal="center" vertical="center"/>
    </xf>
    <xf numFmtId="0" fontId="87" fillId="0" borderId="48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/>
    </xf>
    <xf numFmtId="3" fontId="92" fillId="37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38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20" xfId="59" applyNumberFormat="1" applyFont="1" applyFill="1" applyBorder="1" applyAlignment="1">
      <alignment horizontal="center" vertical="center"/>
      <protection/>
    </xf>
    <xf numFmtId="3" fontId="1" fillId="0" borderId="35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33" borderId="42" xfId="0" applyNumberFormat="1" applyFont="1" applyFill="1" applyBorder="1" applyAlignment="1">
      <alignment horizontal="center" vertical="center"/>
    </xf>
    <xf numFmtId="3" fontId="1" fillId="33" borderId="72" xfId="0" applyNumberFormat="1" applyFont="1" applyFill="1" applyBorder="1" applyAlignment="1">
      <alignment horizontal="center" vertical="center"/>
    </xf>
    <xf numFmtId="3" fontId="1" fillId="33" borderId="30" xfId="0" applyNumberFormat="1" applyFont="1" applyFill="1" applyBorder="1" applyAlignment="1">
      <alignment horizontal="center" vertical="center"/>
    </xf>
    <xf numFmtId="4" fontId="1" fillId="33" borderId="38" xfId="0" applyNumberFormat="1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3" fontId="2" fillId="33" borderId="55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3" fontId="2" fillId="0" borderId="16" xfId="59" applyNumberFormat="1" applyFont="1" applyFill="1" applyBorder="1" applyAlignment="1">
      <alignment horizontal="center" vertical="center"/>
      <protection/>
    </xf>
    <xf numFmtId="3" fontId="2" fillId="33" borderId="16" xfId="59" applyNumberFormat="1" applyFont="1" applyFill="1" applyBorder="1" applyAlignment="1">
      <alignment horizontal="center" vertical="center"/>
      <protection/>
    </xf>
    <xf numFmtId="3" fontId="1" fillId="0" borderId="16" xfId="59" applyNumberFormat="1" applyFont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3" fontId="1" fillId="0" borderId="16" xfId="59" applyNumberFormat="1" applyFont="1" applyBorder="1" applyAlignment="1">
      <alignment horizontal="center" vertical="center" wrapText="1"/>
      <protection/>
    </xf>
    <xf numFmtId="3" fontId="2" fillId="33" borderId="11" xfId="59" applyNumberFormat="1" applyFont="1" applyFill="1" applyBorder="1" applyAlignment="1">
      <alignment horizontal="center" vertical="center"/>
      <protection/>
    </xf>
    <xf numFmtId="3" fontId="2" fillId="33" borderId="20" xfId="59" applyNumberFormat="1" applyFont="1" applyFill="1" applyBorder="1" applyAlignment="1">
      <alignment horizontal="center" vertical="center"/>
      <protection/>
    </xf>
    <xf numFmtId="0" fontId="1" fillId="32" borderId="55" xfId="0" applyFont="1" applyFill="1" applyBorder="1" applyAlignment="1">
      <alignment horizontal="center" wrapText="1"/>
    </xf>
    <xf numFmtId="3" fontId="38" fillId="0" borderId="16" xfId="0" applyNumberFormat="1" applyFont="1" applyBorder="1" applyAlignment="1">
      <alignment horizontal="center" vertical="center"/>
    </xf>
    <xf numFmtId="3" fontId="36" fillId="0" borderId="48" xfId="0" applyNumberFormat="1" applyFont="1" applyBorder="1" applyAlignment="1">
      <alignment horizontal="center" vertical="center"/>
    </xf>
    <xf numFmtId="0" fontId="94" fillId="7" borderId="40" xfId="0" applyFont="1" applyFill="1" applyBorder="1" applyAlignment="1">
      <alignment horizontal="center" vertical="center" wrapText="1"/>
    </xf>
    <xf numFmtId="0" fontId="94" fillId="7" borderId="45" xfId="0" applyFont="1" applyFill="1" applyBorder="1" applyAlignment="1">
      <alignment horizontal="center" vertical="center" wrapText="1"/>
    </xf>
    <xf numFmtId="3" fontId="41" fillId="0" borderId="54" xfId="0" applyNumberFormat="1" applyFont="1" applyFill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41" fillId="0" borderId="20" xfId="0" applyNumberFormat="1" applyFont="1" applyBorder="1" applyAlignment="1">
      <alignment horizontal="center" vertical="center"/>
    </xf>
    <xf numFmtId="3" fontId="36" fillId="0" borderId="54" xfId="0" applyNumberFormat="1" applyFont="1" applyFill="1" applyBorder="1" applyAlignment="1">
      <alignment horizontal="center" vertical="center"/>
    </xf>
    <xf numFmtId="3" fontId="36" fillId="0" borderId="55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/>
    </xf>
    <xf numFmtId="3" fontId="41" fillId="0" borderId="12" xfId="0" applyNumberFormat="1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6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0" xfId="0" applyNumberFormat="1" applyFont="1" applyBorder="1" applyAlignment="1">
      <alignment horizontal="center" vertical="center"/>
    </xf>
    <xf numFmtId="3" fontId="36" fillId="0" borderId="28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3" fontId="39" fillId="0" borderId="5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3" fontId="36" fillId="32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38" borderId="16" xfId="59" applyFont="1" applyFill="1" applyBorder="1" applyAlignment="1">
      <alignment horizontal="left" vertical="center" wrapText="1"/>
      <protection/>
    </xf>
    <xf numFmtId="49" fontId="1" fillId="38" borderId="16" xfId="59" applyNumberFormat="1" applyFont="1" applyFill="1" applyBorder="1" applyAlignment="1">
      <alignment horizontal="center" vertical="center" wrapText="1"/>
      <protection/>
    </xf>
    <xf numFmtId="0" fontId="1" fillId="38" borderId="16" xfId="59" applyFont="1" applyFill="1" applyBorder="1" applyAlignment="1">
      <alignment vertical="center"/>
      <protection/>
    </xf>
    <xf numFmtId="0" fontId="1" fillId="38" borderId="16" xfId="59" applyFont="1" applyFill="1" applyBorder="1" applyAlignment="1">
      <alignment vertical="center" wrapText="1"/>
      <protection/>
    </xf>
    <xf numFmtId="3" fontId="1" fillId="0" borderId="53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32" borderId="10" xfId="59" applyFont="1" applyFill="1" applyBorder="1" applyAlignment="1">
      <alignment horizontal="left" vertical="center"/>
      <protection/>
    </xf>
    <xf numFmtId="0" fontId="1" fillId="32" borderId="10" xfId="59" applyFont="1" applyFill="1" applyBorder="1" applyAlignment="1">
      <alignment horizontal="left" vertical="center"/>
      <protection/>
    </xf>
    <xf numFmtId="0" fontId="2" fillId="32" borderId="10" xfId="59" applyFont="1" applyFill="1" applyBorder="1" applyAlignment="1">
      <alignment horizontal="left" vertical="center" wrapText="1"/>
      <protection/>
    </xf>
    <xf numFmtId="0" fontId="95" fillId="0" borderId="65" xfId="0" applyFont="1" applyBorder="1" applyAlignment="1">
      <alignment horizontal="left" vertical="center"/>
    </xf>
    <xf numFmtId="0" fontId="95" fillId="0" borderId="25" xfId="0" applyFont="1" applyBorder="1" applyAlignment="1">
      <alignment horizontal="center" vertical="center"/>
    </xf>
    <xf numFmtId="0" fontId="95" fillId="0" borderId="48" xfId="0" applyFont="1" applyBorder="1" applyAlignment="1">
      <alignment horizontal="left" vertical="center"/>
    </xf>
    <xf numFmtId="0" fontId="1" fillId="0" borderId="28" xfId="59" applyFont="1" applyFill="1" applyBorder="1" applyAlignment="1">
      <alignment horizontal="left" vertical="center"/>
      <protection/>
    </xf>
    <xf numFmtId="0" fontId="43" fillId="0" borderId="0" xfId="0" applyFont="1" applyFill="1" applyBorder="1" applyAlignment="1">
      <alignment horizontal="center"/>
    </xf>
    <xf numFmtId="2" fontId="89" fillId="0" borderId="10" xfId="0" applyNumberFormat="1" applyFont="1" applyBorder="1" applyAlignment="1">
      <alignment horizontal="center" vertical="center"/>
    </xf>
    <xf numFmtId="2" fontId="89" fillId="0" borderId="11" xfId="0" applyNumberFormat="1" applyFont="1" applyBorder="1" applyAlignment="1">
      <alignment horizontal="center" vertical="center"/>
    </xf>
    <xf numFmtId="3" fontId="17" fillId="32" borderId="16" xfId="0" applyNumberFormat="1" applyFont="1" applyFill="1" applyBorder="1" applyAlignment="1">
      <alignment horizontal="center" vertical="center"/>
    </xf>
    <xf numFmtId="3" fontId="94" fillId="32" borderId="10" xfId="60" applyNumberFormat="1" applyFont="1" applyFill="1" applyBorder="1" applyAlignment="1">
      <alignment horizontal="center" vertical="center"/>
      <protection/>
    </xf>
    <xf numFmtId="3" fontId="94" fillId="32" borderId="12" xfId="60" applyNumberFormat="1" applyFont="1" applyFill="1" applyBorder="1" applyAlignment="1">
      <alignment horizontal="center" vertical="center"/>
      <protection/>
    </xf>
    <xf numFmtId="3" fontId="94" fillId="32" borderId="13" xfId="60" applyNumberFormat="1" applyFont="1" applyFill="1" applyBorder="1" applyAlignment="1">
      <alignment horizontal="center" vertical="center"/>
      <protection/>
    </xf>
    <xf numFmtId="3" fontId="94" fillId="32" borderId="16" xfId="60" applyNumberFormat="1" applyFont="1" applyFill="1" applyBorder="1" applyAlignment="1">
      <alignment horizontal="center" vertical="center"/>
      <protection/>
    </xf>
    <xf numFmtId="3" fontId="94" fillId="32" borderId="11" xfId="60" applyNumberFormat="1" applyFont="1" applyFill="1" applyBorder="1" applyAlignment="1">
      <alignment horizontal="center" vertical="center"/>
      <protection/>
    </xf>
    <xf numFmtId="3" fontId="94" fillId="32" borderId="20" xfId="60" applyNumberFormat="1" applyFont="1" applyFill="1" applyBorder="1" applyAlignment="1">
      <alignment horizontal="center" vertical="center"/>
      <protection/>
    </xf>
    <xf numFmtId="3" fontId="94" fillId="32" borderId="43" xfId="60" applyNumberFormat="1" applyFont="1" applyFill="1" applyBorder="1" applyAlignment="1">
      <alignment horizontal="center" vertical="center"/>
      <protection/>
    </xf>
    <xf numFmtId="3" fontId="94" fillId="32" borderId="12" xfId="60" applyNumberFormat="1" applyFont="1" applyFill="1" applyBorder="1" applyAlignment="1">
      <alignment horizontal="center" vertical="center" wrapText="1"/>
      <protection/>
    </xf>
    <xf numFmtId="3" fontId="96" fillId="32" borderId="10" xfId="60" applyNumberFormat="1" applyFont="1" applyFill="1" applyBorder="1" applyAlignment="1">
      <alignment horizontal="center" vertical="center" wrapText="1"/>
      <protection/>
    </xf>
    <xf numFmtId="3" fontId="94" fillId="32" borderId="10" xfId="60" applyNumberFormat="1" applyFont="1" applyFill="1" applyBorder="1" applyAlignment="1">
      <alignment horizontal="center" vertical="center" wrapText="1"/>
      <protection/>
    </xf>
    <xf numFmtId="3" fontId="36" fillId="32" borderId="16" xfId="0" applyNumberFormat="1" applyFont="1" applyFill="1" applyBorder="1" applyAlignment="1">
      <alignment horizontal="center" vertical="center"/>
    </xf>
    <xf numFmtId="3" fontId="41" fillId="32" borderId="10" xfId="0" applyNumberFormat="1" applyFont="1" applyFill="1" applyBorder="1" applyAlignment="1">
      <alignment horizontal="center" vertical="center"/>
    </xf>
    <xf numFmtId="3" fontId="1" fillId="32" borderId="35" xfId="59" applyNumberFormat="1" applyFont="1" applyFill="1" applyBorder="1" applyAlignment="1">
      <alignment horizontal="center" vertical="center"/>
      <protection/>
    </xf>
    <xf numFmtId="3" fontId="1" fillId="32" borderId="12" xfId="59" applyNumberFormat="1" applyFont="1" applyFill="1" applyBorder="1" applyAlignment="1">
      <alignment horizontal="center" vertical="center"/>
      <protection/>
    </xf>
    <xf numFmtId="3" fontId="1" fillId="32" borderId="13" xfId="59" applyNumberFormat="1" applyFont="1" applyFill="1" applyBorder="1" applyAlignment="1">
      <alignment horizontal="center" vertical="center"/>
      <protection/>
    </xf>
    <xf numFmtId="3" fontId="1" fillId="32" borderId="36" xfId="59" applyNumberFormat="1" applyFont="1" applyFill="1" applyBorder="1" applyAlignment="1">
      <alignment horizontal="center" vertical="center"/>
      <protection/>
    </xf>
    <xf numFmtId="3" fontId="1" fillId="0" borderId="10" xfId="44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8" xfId="44" applyNumberFormat="1" applyFont="1" applyFill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71" xfId="0" applyNumberFormat="1" applyFont="1" applyBorder="1" applyAlignment="1">
      <alignment horizontal="right" vertical="center"/>
    </xf>
    <xf numFmtId="3" fontId="1" fillId="0" borderId="52" xfId="44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1" xfId="44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63" xfId="44" applyNumberFormat="1" applyFont="1" applyFill="1" applyBorder="1" applyAlignment="1">
      <alignment horizontal="right" vertical="center"/>
    </xf>
    <xf numFmtId="3" fontId="1" fillId="0" borderId="55" xfId="44" applyNumberFormat="1" applyFont="1" applyFill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56" xfId="0" applyNumberFormat="1" applyFont="1" applyBorder="1" applyAlignment="1">
      <alignment horizontal="right" vertical="center"/>
    </xf>
    <xf numFmtId="3" fontId="1" fillId="0" borderId="19" xfId="44" applyNumberFormat="1" applyFont="1" applyFill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3" fontId="1" fillId="0" borderId="39" xfId="44" applyNumberFormat="1" applyFont="1" applyFill="1" applyBorder="1" applyAlignment="1">
      <alignment horizontal="right" vertical="center"/>
    </xf>
    <xf numFmtId="3" fontId="1" fillId="33" borderId="62" xfId="44" applyNumberFormat="1" applyFont="1" applyFill="1" applyBorder="1" applyAlignment="1">
      <alignment horizontal="right" vertical="center"/>
    </xf>
    <xf numFmtId="3" fontId="87" fillId="0" borderId="25" xfId="0" applyNumberFormat="1" applyFont="1" applyBorder="1" applyAlignment="1">
      <alignment horizontal="right" vertical="center"/>
    </xf>
    <xf numFmtId="3" fontId="87" fillId="0" borderId="65" xfId="0" applyNumberFormat="1" applyFont="1" applyBorder="1" applyAlignment="1">
      <alignment horizontal="right" vertical="center"/>
    </xf>
    <xf numFmtId="3" fontId="87" fillId="0" borderId="26" xfId="0" applyNumberFormat="1" applyFont="1" applyBorder="1" applyAlignment="1">
      <alignment horizontal="right" vertical="center"/>
    </xf>
    <xf numFmtId="3" fontId="87" fillId="0" borderId="48" xfId="0" applyNumberFormat="1" applyFont="1" applyBorder="1" applyAlignment="1">
      <alignment horizontal="right" vertical="center"/>
    </xf>
    <xf numFmtId="3" fontId="87" fillId="0" borderId="37" xfId="0" applyNumberFormat="1" applyFont="1" applyBorder="1" applyAlignment="1">
      <alignment horizontal="right" vertical="center"/>
    </xf>
    <xf numFmtId="3" fontId="87" fillId="0" borderId="49" xfId="0" applyNumberFormat="1" applyFont="1" applyBorder="1" applyAlignment="1">
      <alignment horizontal="right" vertical="center"/>
    </xf>
    <xf numFmtId="3" fontId="87" fillId="33" borderId="41" xfId="0" applyNumberFormat="1" applyFont="1" applyFill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3" fontId="93" fillId="0" borderId="38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center" vertical="center" wrapText="1"/>
    </xf>
    <xf numFmtId="3" fontId="97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44" fillId="0" borderId="11" xfId="0" applyFont="1" applyBorder="1" applyAlignment="1">
      <alignment/>
    </xf>
    <xf numFmtId="3" fontId="36" fillId="0" borderId="16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2" fontId="89" fillId="0" borderId="20" xfId="0" applyNumberFormat="1" applyFont="1" applyBorder="1" applyAlignment="1">
      <alignment horizontal="center" vertical="center"/>
    </xf>
    <xf numFmtId="4" fontId="89" fillId="0" borderId="1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193" fontId="5" fillId="33" borderId="73" xfId="0" applyNumberFormat="1" applyFont="1" applyFill="1" applyBorder="1" applyAlignment="1">
      <alignment horizontal="center" vertical="center" wrapText="1"/>
    </xf>
    <xf numFmtId="193" fontId="5" fillId="33" borderId="44" xfId="0" applyNumberFormat="1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3" fontId="5" fillId="33" borderId="57" xfId="0" applyNumberFormat="1" applyFont="1" applyFill="1" applyBorder="1" applyAlignment="1">
      <alignment horizontal="center" vertical="center" wrapText="1"/>
    </xf>
    <xf numFmtId="3" fontId="5" fillId="33" borderId="43" xfId="0" applyNumberFormat="1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3" borderId="29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73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75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7" fillId="0" borderId="0" xfId="0" applyFont="1" applyAlignment="1">
      <alignment horizontal="justify" wrapText="1"/>
    </xf>
    <xf numFmtId="0" fontId="99" fillId="0" borderId="0" xfId="0" applyFont="1" applyAlignment="1">
      <alignment horizontal="center"/>
    </xf>
    <xf numFmtId="49" fontId="87" fillId="0" borderId="0" xfId="0" applyNumberFormat="1" applyFont="1" applyAlignment="1">
      <alignment horizontal="justify" vertical="top" wrapText="1"/>
    </xf>
    <xf numFmtId="0" fontId="87" fillId="0" borderId="0" xfId="0" applyFont="1" applyAlignment="1">
      <alignment horizontal="left" wrapText="1"/>
    </xf>
    <xf numFmtId="3" fontId="5" fillId="33" borderId="76" xfId="0" applyNumberFormat="1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wrapText="1"/>
    </xf>
    <xf numFmtId="193" fontId="5" fillId="33" borderId="82" xfId="0" applyNumberFormat="1" applyFont="1" applyFill="1" applyBorder="1" applyAlignment="1">
      <alignment horizontal="center" vertical="center" wrapText="1"/>
    </xf>
    <xf numFmtId="193" fontId="5" fillId="33" borderId="69" xfId="0" applyNumberFormat="1" applyFont="1" applyFill="1" applyBorder="1" applyAlignment="1">
      <alignment horizontal="center" vertical="center" wrapText="1"/>
    </xf>
    <xf numFmtId="0" fontId="16" fillId="33" borderId="83" xfId="0" applyFont="1" applyFill="1" applyBorder="1" applyAlignment="1">
      <alignment horizontal="center" vertical="center" wrapText="1"/>
    </xf>
    <xf numFmtId="0" fontId="16" fillId="33" borderId="84" xfId="0" applyFont="1" applyFill="1" applyBorder="1" applyAlignment="1">
      <alignment horizontal="center" vertical="center" wrapText="1"/>
    </xf>
    <xf numFmtId="0" fontId="16" fillId="33" borderId="8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3" borderId="85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75" xfId="0" applyNumberFormat="1" applyFont="1" applyFill="1" applyBorder="1" applyAlignment="1">
      <alignment horizontal="center" vertical="center" wrapText="1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33" borderId="27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31" xfId="59" applyFont="1" applyFill="1" applyBorder="1" applyAlignment="1">
      <alignment horizontal="center" vertical="center" wrapTex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3" borderId="30" xfId="59" applyFont="1" applyFill="1" applyBorder="1" applyAlignment="1">
      <alignment horizontal="center" vertical="center" wrapText="1"/>
      <protection/>
    </xf>
    <xf numFmtId="0" fontId="2" fillId="33" borderId="38" xfId="59" applyFont="1" applyFill="1" applyBorder="1" applyAlignment="1">
      <alignment horizontal="center" vertical="center" wrapText="1"/>
      <protection/>
    </xf>
    <xf numFmtId="0" fontId="94" fillId="33" borderId="83" xfId="60" applyFont="1" applyFill="1" applyBorder="1" applyAlignment="1">
      <alignment horizontal="center" vertical="center" wrapText="1"/>
      <protection/>
    </xf>
    <xf numFmtId="0" fontId="94" fillId="33" borderId="30" xfId="60" applyFont="1" applyFill="1" applyBorder="1" applyAlignment="1">
      <alignment horizontal="center" vertical="center" wrapText="1"/>
      <protection/>
    </xf>
    <xf numFmtId="0" fontId="94" fillId="33" borderId="57" xfId="60" applyFont="1" applyFill="1" applyBorder="1" applyAlignment="1">
      <alignment horizontal="center" vertical="center" wrapText="1"/>
      <protection/>
    </xf>
    <xf numFmtId="0" fontId="94" fillId="33" borderId="43" xfId="60" applyFont="1" applyFill="1" applyBorder="1" applyAlignment="1">
      <alignment horizontal="center" vertical="center" wrapText="1"/>
      <protection/>
    </xf>
    <xf numFmtId="0" fontId="94" fillId="33" borderId="83" xfId="60" applyFont="1" applyFill="1" applyBorder="1" applyAlignment="1">
      <alignment horizontal="center" vertical="center"/>
      <protection/>
    </xf>
    <xf numFmtId="0" fontId="94" fillId="33" borderId="30" xfId="60" applyFont="1" applyFill="1" applyBorder="1" applyAlignment="1">
      <alignment horizontal="center" vertical="center"/>
      <protection/>
    </xf>
    <xf numFmtId="3" fontId="94" fillId="33" borderId="62" xfId="60" applyNumberFormat="1" applyFont="1" applyFill="1" applyBorder="1" applyAlignment="1">
      <alignment horizontal="center" vertical="center"/>
      <protection/>
    </xf>
    <xf numFmtId="3" fontId="94" fillId="33" borderId="40" xfId="60" applyNumberFormat="1" applyFont="1" applyFill="1" applyBorder="1" applyAlignment="1">
      <alignment horizontal="center" vertical="center"/>
      <protection/>
    </xf>
    <xf numFmtId="0" fontId="99" fillId="0" borderId="0" xfId="60" applyFont="1" applyAlignment="1">
      <alignment horizontal="center"/>
      <protection/>
    </xf>
    <xf numFmtId="0" fontId="94" fillId="33" borderId="73" xfId="60" applyFont="1" applyFill="1" applyBorder="1" applyAlignment="1">
      <alignment horizontal="center" vertical="center" wrapText="1"/>
      <protection/>
    </xf>
    <xf numFmtId="0" fontId="94" fillId="33" borderId="44" xfId="60" applyFont="1" applyFill="1" applyBorder="1" applyAlignment="1">
      <alignment horizontal="center" vertical="center" wrapText="1"/>
      <protection/>
    </xf>
    <xf numFmtId="0" fontId="94" fillId="33" borderId="80" xfId="60" applyFont="1" applyFill="1" applyBorder="1" applyAlignment="1">
      <alignment horizontal="center" vertical="center" wrapText="1"/>
      <protection/>
    </xf>
    <xf numFmtId="0" fontId="13" fillId="33" borderId="83" xfId="60" applyFont="1" applyFill="1" applyBorder="1" applyAlignment="1">
      <alignment horizontal="center" vertical="center"/>
      <protection/>
    </xf>
    <xf numFmtId="0" fontId="13" fillId="33" borderId="30" xfId="60" applyFont="1" applyFill="1" applyBorder="1" applyAlignment="1">
      <alignment horizontal="center" vertical="center"/>
      <protection/>
    </xf>
    <xf numFmtId="0" fontId="1" fillId="33" borderId="6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86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2" fillId="33" borderId="61" xfId="0" applyFont="1" applyFill="1" applyBorder="1" applyAlignment="1">
      <alignment horizontal="right" vertical="center" wrapText="1"/>
    </xf>
    <xf numFmtId="0" fontId="2" fillId="33" borderId="38" xfId="0" applyFont="1" applyFill="1" applyBorder="1" applyAlignment="1">
      <alignment horizontal="right" vertical="center" wrapText="1"/>
    </xf>
    <xf numFmtId="0" fontId="2" fillId="33" borderId="62" xfId="0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right" vertical="center" wrapText="1"/>
    </xf>
    <xf numFmtId="0" fontId="1" fillId="33" borderId="8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3" borderId="15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55" xfId="59" applyFont="1" applyFill="1" applyBorder="1" applyAlignment="1">
      <alignment horizontal="center" vertical="center" wrapText="1"/>
      <protection/>
    </xf>
    <xf numFmtId="0" fontId="2" fillId="33" borderId="36" xfId="59" applyFont="1" applyFill="1" applyBorder="1" applyAlignment="1">
      <alignment horizontal="center" vertical="center" wrapText="1"/>
      <protection/>
    </xf>
    <xf numFmtId="0" fontId="2" fillId="35" borderId="10" xfId="59" applyFont="1" applyFill="1" applyBorder="1" applyAlignment="1">
      <alignment horizontal="center" vertical="center" wrapText="1"/>
      <protection/>
    </xf>
    <xf numFmtId="0" fontId="2" fillId="34" borderId="57" xfId="59" applyFont="1" applyFill="1" applyBorder="1" applyAlignment="1">
      <alignment horizontal="center" vertical="center" wrapText="1"/>
      <protection/>
    </xf>
    <xf numFmtId="0" fontId="2" fillId="34" borderId="12" xfId="59" applyFont="1" applyFill="1" applyBorder="1" applyAlignment="1">
      <alignment horizontal="center" vertical="center"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33" borderId="71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3" borderId="51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3" borderId="51" xfId="0" applyFont="1" applyFill="1" applyBorder="1" applyAlignment="1">
      <alignment horizontal="center" vertical="center" wrapText="1"/>
    </xf>
    <xf numFmtId="0" fontId="17" fillId="33" borderId="86" xfId="0" applyFont="1" applyFill="1" applyBorder="1" applyAlignment="1">
      <alignment horizontal="center" vertical="center" wrapText="1"/>
    </xf>
    <xf numFmtId="0" fontId="17" fillId="33" borderId="84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wrapText="1" shrinkToFit="1"/>
    </xf>
    <xf numFmtId="0" fontId="2" fillId="33" borderId="89" xfId="0" applyFont="1" applyFill="1" applyBorder="1" applyAlignment="1">
      <alignment horizontal="center" wrapText="1" shrinkToFit="1"/>
    </xf>
    <xf numFmtId="0" fontId="2" fillId="33" borderId="87" xfId="0" applyFont="1" applyFill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wrapText="1" shrinkToFit="1"/>
    </xf>
    <xf numFmtId="0" fontId="2" fillId="32" borderId="0" xfId="0" applyFont="1" applyFill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wrapText="1" shrinkToFit="1"/>
    </xf>
    <xf numFmtId="0" fontId="2" fillId="33" borderId="91" xfId="0" applyFont="1" applyFill="1" applyBorder="1" applyAlignment="1">
      <alignment horizontal="center" wrapText="1" shrinkToFit="1"/>
    </xf>
    <xf numFmtId="3" fontId="1" fillId="0" borderId="10" xfId="0" applyNumberFormat="1" applyFont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33" borderId="40" xfId="0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>
      <alignment horizontal="center" vertical="center"/>
    </xf>
    <xf numFmtId="0" fontId="5" fillId="0" borderId="0" xfId="59" applyFont="1" applyAlignment="1">
      <alignment horizontal="center"/>
      <protection/>
    </xf>
    <xf numFmtId="0" fontId="2" fillId="33" borderId="73" xfId="59" applyFont="1" applyFill="1" applyBorder="1" applyAlignment="1">
      <alignment horizontal="center" vertical="center" wrapText="1"/>
      <protection/>
    </xf>
    <xf numFmtId="0" fontId="2" fillId="33" borderId="44" xfId="59" applyFont="1" applyFill="1" applyBorder="1" applyAlignment="1">
      <alignment horizontal="center" vertical="center" wrapText="1"/>
      <protection/>
    </xf>
    <xf numFmtId="0" fontId="2" fillId="33" borderId="81" xfId="59" applyFont="1" applyFill="1" applyBorder="1" applyAlignment="1">
      <alignment horizontal="center" vertical="center"/>
      <protection/>
    </xf>
    <xf numFmtId="0" fontId="2" fillId="33" borderId="79" xfId="59" applyFont="1" applyFill="1" applyBorder="1" applyAlignment="1">
      <alignment horizontal="center" vertical="center"/>
      <protection/>
    </xf>
    <xf numFmtId="0" fontId="2" fillId="33" borderId="64" xfId="59" applyFont="1" applyFill="1" applyBorder="1" applyAlignment="1">
      <alignment horizontal="left" vertical="center"/>
      <protection/>
    </xf>
    <xf numFmtId="0" fontId="2" fillId="33" borderId="65" xfId="59" applyFont="1" applyFill="1" applyBorder="1" applyAlignment="1">
      <alignment horizontal="left" vertical="center"/>
      <protection/>
    </xf>
    <xf numFmtId="49" fontId="2" fillId="33" borderId="64" xfId="59" applyNumberFormat="1" applyFont="1" applyFill="1" applyBorder="1" applyAlignment="1">
      <alignment horizontal="left" vertical="center"/>
      <protection/>
    </xf>
    <xf numFmtId="49" fontId="2" fillId="33" borderId="65" xfId="59" applyNumberFormat="1" applyFont="1" applyFill="1" applyBorder="1" applyAlignment="1">
      <alignment horizontal="left" vertical="center"/>
      <protection/>
    </xf>
    <xf numFmtId="0" fontId="1" fillId="33" borderId="62" xfId="59" applyFont="1" applyFill="1" applyBorder="1" applyAlignment="1">
      <alignment horizontal="right" wrapText="1"/>
      <protection/>
    </xf>
    <xf numFmtId="0" fontId="1" fillId="33" borderId="47" xfId="59" applyFont="1" applyFill="1" applyBorder="1" applyAlignment="1">
      <alignment horizontal="right" wrapText="1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76" xfId="0" applyFont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88" fillId="0" borderId="61" xfId="0" applyFont="1" applyBorder="1" applyAlignment="1">
      <alignment horizontal="right"/>
    </xf>
    <xf numFmtId="0" fontId="88" fillId="0" borderId="49" xfId="0" applyFont="1" applyBorder="1" applyAlignment="1">
      <alignment horizontal="right"/>
    </xf>
    <xf numFmtId="0" fontId="88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3" fontId="38" fillId="0" borderId="16" xfId="0" applyNumberFormat="1" applyFont="1" applyBorder="1" applyAlignment="1">
      <alignment vertical="center"/>
    </xf>
    <xf numFmtId="0" fontId="14" fillId="0" borderId="0" xfId="0" applyFont="1" applyAlignment="1">
      <alignment/>
    </xf>
    <xf numFmtId="3" fontId="38" fillId="0" borderId="10" xfId="0" applyNumberFormat="1" applyFont="1" applyBorder="1" applyAlignment="1">
      <alignment/>
    </xf>
    <xf numFmtId="3" fontId="97" fillId="0" borderId="10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100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56" xfId="0" applyNumberFormat="1" applyFont="1" applyBorder="1" applyAlignment="1">
      <alignment vertical="center"/>
    </xf>
    <xf numFmtId="3" fontId="40" fillId="0" borderId="65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3" fontId="38" fillId="0" borderId="16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  <xf numFmtId="3" fontId="36" fillId="0" borderId="16" xfId="0" applyNumberFormat="1" applyFont="1" applyBorder="1" applyAlignment="1">
      <alignment horizontal="center" vertical="center" wrapText="1"/>
    </xf>
    <xf numFmtId="3" fontId="31" fillId="0" borderId="48" xfId="0" applyNumberFormat="1" applyFont="1" applyBorder="1" applyAlignment="1">
      <alignment horizontal="center" vertical="center"/>
    </xf>
    <xf numFmtId="3" fontId="101" fillId="0" borderId="16" xfId="0" applyNumberFormat="1" applyFont="1" applyBorder="1" applyAlignment="1">
      <alignment horizontal="center" vertical="center" wrapText="1"/>
    </xf>
    <xf numFmtId="3" fontId="98" fillId="0" borderId="16" xfId="0" applyNumberFormat="1" applyFont="1" applyBorder="1" applyAlignment="1">
      <alignment horizontal="center" vertical="center" wrapText="1"/>
    </xf>
    <xf numFmtId="3" fontId="98" fillId="0" borderId="16" xfId="0" applyNumberFormat="1" applyFont="1" applyBorder="1" applyAlignment="1">
      <alignment horizontal="center" vertical="center"/>
    </xf>
    <xf numFmtId="3" fontId="36" fillId="0" borderId="71" xfId="0" applyNumberFormat="1" applyFont="1" applyBorder="1" applyAlignment="1">
      <alignment horizontal="center" vertical="center" wrapText="1"/>
    </xf>
    <xf numFmtId="3" fontId="36" fillId="0" borderId="13" xfId="0" applyNumberFormat="1" applyFont="1" applyBorder="1" applyAlignment="1">
      <alignment horizontal="center" vertical="center" wrapText="1"/>
    </xf>
    <xf numFmtId="3" fontId="31" fillId="0" borderId="48" xfId="0" applyNumberFormat="1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1" fillId="0" borderId="20" xfId="0" applyNumberFormat="1" applyFont="1" applyBorder="1" applyAlignment="1">
      <alignment horizontal="center" vertical="center"/>
    </xf>
    <xf numFmtId="3" fontId="31" fillId="0" borderId="49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G148"/>
  <sheetViews>
    <sheetView showGridLines="0" zoomScale="70" zoomScaleNormal="70" zoomScalePageLayoutView="0" workbookViewId="0" topLeftCell="B1">
      <selection activeCell="N20" sqref="N20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7" width="42.421875" style="19" customWidth="1"/>
    <col min="8" max="16384" width="9.140625" style="19" customWidth="1"/>
  </cols>
  <sheetData>
    <row r="1" ht="15.75">
      <c r="F1" s="299" t="s">
        <v>747</v>
      </c>
    </row>
    <row r="3" spans="2:6" ht="30" customHeight="1">
      <c r="B3" s="691" t="s">
        <v>835</v>
      </c>
      <c r="C3" s="691"/>
      <c r="D3" s="691"/>
      <c r="E3" s="691"/>
      <c r="F3" s="691"/>
    </row>
    <row r="4" spans="2:6" ht="26.25" customHeight="1" thickBot="1">
      <c r="B4" s="283"/>
      <c r="C4" s="284"/>
      <c r="D4" s="284"/>
      <c r="F4" s="299" t="s">
        <v>522</v>
      </c>
    </row>
    <row r="5" spans="2:6" s="285" customFormat="1" ht="30" customHeight="1">
      <c r="B5" s="692" t="s">
        <v>618</v>
      </c>
      <c r="C5" s="694" t="s">
        <v>626</v>
      </c>
      <c r="D5" s="696" t="s">
        <v>48</v>
      </c>
      <c r="E5" s="698" t="s">
        <v>836</v>
      </c>
      <c r="F5" s="696" t="s">
        <v>837</v>
      </c>
    </row>
    <row r="6" spans="2:7" s="286" customFormat="1" ht="33" customHeight="1" thickBot="1">
      <c r="B6" s="693"/>
      <c r="C6" s="695"/>
      <c r="D6" s="697"/>
      <c r="E6" s="699"/>
      <c r="F6" s="700"/>
      <c r="G6" s="290"/>
    </row>
    <row r="7" spans="2:7" s="287" customFormat="1" ht="34.5" customHeight="1">
      <c r="B7" s="275"/>
      <c r="C7" s="276" t="s">
        <v>109</v>
      </c>
      <c r="D7" s="295"/>
      <c r="E7" s="685"/>
      <c r="F7" s="582"/>
      <c r="G7" s="291"/>
    </row>
    <row r="8" spans="2:7" s="287" customFormat="1" ht="34.5" customHeight="1">
      <c r="B8" s="277">
        <v>0</v>
      </c>
      <c r="C8" s="32" t="s">
        <v>140</v>
      </c>
      <c r="D8" s="296" t="s">
        <v>659</v>
      </c>
      <c r="E8" s="685"/>
      <c r="F8" s="583"/>
      <c r="G8" s="291"/>
    </row>
    <row r="9" spans="2:7" s="287" customFormat="1" ht="34.5" customHeight="1">
      <c r="B9" s="277"/>
      <c r="C9" s="32" t="s">
        <v>519</v>
      </c>
      <c r="D9" s="296" t="s">
        <v>660</v>
      </c>
      <c r="E9" s="583">
        <f>(E10+E17+E26+E31+E41)</f>
        <v>32487</v>
      </c>
      <c r="F9" s="583">
        <f>(F10+F17+F26+F31+F41)</f>
        <v>33071</v>
      </c>
      <c r="G9" s="291"/>
    </row>
    <row r="10" spans="2:7" s="287" customFormat="1" ht="34.5" customHeight="1">
      <c r="B10" s="277">
        <v>1</v>
      </c>
      <c r="C10" s="32" t="s">
        <v>305</v>
      </c>
      <c r="D10" s="296" t="s">
        <v>661</v>
      </c>
      <c r="E10" s="589"/>
      <c r="F10" s="583">
        <f>SUM(F11:F16)</f>
        <v>0</v>
      </c>
      <c r="G10" s="291"/>
    </row>
    <row r="11" spans="2:7" s="287" customFormat="1" ht="34.5" customHeight="1">
      <c r="B11" s="277" t="s">
        <v>306</v>
      </c>
      <c r="C11" s="33" t="s">
        <v>307</v>
      </c>
      <c r="D11" s="296" t="s">
        <v>662</v>
      </c>
      <c r="E11" s="685"/>
      <c r="F11" s="583"/>
      <c r="G11" s="291"/>
    </row>
    <row r="12" spans="2:7" s="287" customFormat="1" ht="34.5" customHeight="1">
      <c r="B12" s="277" t="s">
        <v>308</v>
      </c>
      <c r="C12" s="33" t="s">
        <v>309</v>
      </c>
      <c r="D12" s="296" t="s">
        <v>663</v>
      </c>
      <c r="E12" s="685"/>
      <c r="F12" s="583"/>
      <c r="G12" s="291"/>
    </row>
    <row r="13" spans="2:7" s="287" customFormat="1" ht="34.5" customHeight="1">
      <c r="B13" s="277" t="s">
        <v>310</v>
      </c>
      <c r="C13" s="33" t="s">
        <v>141</v>
      </c>
      <c r="D13" s="296" t="s">
        <v>664</v>
      </c>
      <c r="E13" s="685"/>
      <c r="F13" s="583"/>
      <c r="G13" s="291"/>
    </row>
    <row r="14" spans="2:7" s="287" customFormat="1" ht="34.5" customHeight="1">
      <c r="B14" s="278" t="s">
        <v>311</v>
      </c>
      <c r="C14" s="33" t="s">
        <v>142</v>
      </c>
      <c r="D14" s="296" t="s">
        <v>665</v>
      </c>
      <c r="E14" s="685"/>
      <c r="F14" s="583"/>
      <c r="G14" s="291"/>
    </row>
    <row r="15" spans="2:7" s="287" customFormat="1" ht="34.5" customHeight="1">
      <c r="B15" s="278" t="s">
        <v>312</v>
      </c>
      <c r="C15" s="33" t="s">
        <v>143</v>
      </c>
      <c r="D15" s="296" t="s">
        <v>666</v>
      </c>
      <c r="E15" s="685"/>
      <c r="F15" s="583"/>
      <c r="G15" s="291"/>
    </row>
    <row r="16" spans="2:7" s="287" customFormat="1" ht="34.5" customHeight="1">
      <c r="B16" s="278" t="s">
        <v>313</v>
      </c>
      <c r="C16" s="33" t="s">
        <v>144</v>
      </c>
      <c r="D16" s="296" t="s">
        <v>667</v>
      </c>
      <c r="E16" s="685"/>
      <c r="F16" s="583"/>
      <c r="G16" s="291"/>
    </row>
    <row r="17" spans="2:7" s="287" customFormat="1" ht="34.5" customHeight="1">
      <c r="B17" s="279">
        <v>2</v>
      </c>
      <c r="C17" s="32" t="s">
        <v>314</v>
      </c>
      <c r="D17" s="296" t="s">
        <v>668</v>
      </c>
      <c r="E17" s="583">
        <f>SUM(E18:E25)</f>
        <v>32310</v>
      </c>
      <c r="F17" s="583">
        <f>SUM(F18:F25)</f>
        <v>32896</v>
      </c>
      <c r="G17" s="291"/>
    </row>
    <row r="18" spans="2:7" s="287" customFormat="1" ht="34.5" customHeight="1">
      <c r="B18" s="277" t="s">
        <v>315</v>
      </c>
      <c r="C18" s="33" t="s">
        <v>145</v>
      </c>
      <c r="D18" s="296" t="s">
        <v>669</v>
      </c>
      <c r="E18" s="685">
        <v>160</v>
      </c>
      <c r="F18" s="583">
        <v>160</v>
      </c>
      <c r="G18" s="291"/>
    </row>
    <row r="19" spans="2:7" s="287" customFormat="1" ht="34.5" customHeight="1">
      <c r="B19" s="278" t="s">
        <v>316</v>
      </c>
      <c r="C19" s="33" t="s">
        <v>146</v>
      </c>
      <c r="D19" s="296" t="s">
        <v>670</v>
      </c>
      <c r="E19" s="685">
        <v>28500</v>
      </c>
      <c r="F19" s="583">
        <v>31512</v>
      </c>
      <c r="G19" s="291"/>
    </row>
    <row r="20" spans="2:7" s="287" customFormat="1" ht="34.5" customHeight="1">
      <c r="B20" s="277" t="s">
        <v>317</v>
      </c>
      <c r="C20" s="33" t="s">
        <v>147</v>
      </c>
      <c r="D20" s="296" t="s">
        <v>671</v>
      </c>
      <c r="E20" s="685">
        <v>3650</v>
      </c>
      <c r="F20" s="583">
        <v>1224</v>
      </c>
      <c r="G20" s="291"/>
    </row>
    <row r="21" spans="2:7" s="287" customFormat="1" ht="34.5" customHeight="1">
      <c r="B21" s="277" t="s">
        <v>318</v>
      </c>
      <c r="C21" s="33" t="s">
        <v>148</v>
      </c>
      <c r="D21" s="296" t="s">
        <v>672</v>
      </c>
      <c r="E21" s="685"/>
      <c r="F21" s="583"/>
      <c r="G21" s="291"/>
    </row>
    <row r="22" spans="2:7" s="287" customFormat="1" ht="34.5" customHeight="1">
      <c r="B22" s="277" t="s">
        <v>319</v>
      </c>
      <c r="C22" s="33" t="s">
        <v>149</v>
      </c>
      <c r="D22" s="296" t="s">
        <v>673</v>
      </c>
      <c r="E22" s="685"/>
      <c r="F22" s="583"/>
      <c r="G22" s="291"/>
    </row>
    <row r="23" spans="2:7" s="287" customFormat="1" ht="34.5" customHeight="1">
      <c r="B23" s="277" t="s">
        <v>320</v>
      </c>
      <c r="C23" s="33" t="s">
        <v>321</v>
      </c>
      <c r="D23" s="296" t="s">
        <v>674</v>
      </c>
      <c r="E23" s="685"/>
      <c r="F23" s="583"/>
      <c r="G23" s="291"/>
    </row>
    <row r="24" spans="2:7" s="287" customFormat="1" ht="34.5" customHeight="1">
      <c r="B24" s="277" t="s">
        <v>322</v>
      </c>
      <c r="C24" s="33" t="s">
        <v>323</v>
      </c>
      <c r="D24" s="296" t="s">
        <v>675</v>
      </c>
      <c r="E24" s="685"/>
      <c r="F24" s="583"/>
      <c r="G24" s="291"/>
    </row>
    <row r="25" spans="2:7" s="287" customFormat="1" ht="34.5" customHeight="1">
      <c r="B25" s="277" t="s">
        <v>324</v>
      </c>
      <c r="C25" s="33" t="s">
        <v>150</v>
      </c>
      <c r="D25" s="296" t="s">
        <v>676</v>
      </c>
      <c r="E25" s="685"/>
      <c r="F25" s="583"/>
      <c r="G25" s="291"/>
    </row>
    <row r="26" spans="2:7" s="287" customFormat="1" ht="34.5" customHeight="1">
      <c r="B26" s="279">
        <v>3</v>
      </c>
      <c r="C26" s="32" t="s">
        <v>325</v>
      </c>
      <c r="D26" s="296" t="s">
        <v>677</v>
      </c>
      <c r="E26" s="685"/>
      <c r="F26" s="583">
        <f>SUM(F27:F30)</f>
        <v>0</v>
      </c>
      <c r="G26" s="291"/>
    </row>
    <row r="27" spans="2:7" s="287" customFormat="1" ht="34.5" customHeight="1">
      <c r="B27" s="277" t="s">
        <v>326</v>
      </c>
      <c r="C27" s="33" t="s">
        <v>151</v>
      </c>
      <c r="D27" s="296" t="s">
        <v>678</v>
      </c>
      <c r="E27" s="685"/>
      <c r="F27" s="583"/>
      <c r="G27" s="291"/>
    </row>
    <row r="28" spans="2:7" s="287" customFormat="1" ht="34.5" customHeight="1">
      <c r="B28" s="278" t="s">
        <v>327</v>
      </c>
      <c r="C28" s="33" t="s">
        <v>152</v>
      </c>
      <c r="D28" s="296" t="s">
        <v>679</v>
      </c>
      <c r="E28" s="685"/>
      <c r="F28" s="583"/>
      <c r="G28" s="291"/>
    </row>
    <row r="29" spans="2:7" s="287" customFormat="1" ht="34.5" customHeight="1">
      <c r="B29" s="278" t="s">
        <v>328</v>
      </c>
      <c r="C29" s="33" t="s">
        <v>153</v>
      </c>
      <c r="D29" s="296" t="s">
        <v>680</v>
      </c>
      <c r="E29" s="685"/>
      <c r="F29" s="583"/>
      <c r="G29" s="291"/>
    </row>
    <row r="30" spans="2:7" s="287" customFormat="1" ht="34.5" customHeight="1">
      <c r="B30" s="278" t="s">
        <v>329</v>
      </c>
      <c r="C30" s="33" t="s">
        <v>154</v>
      </c>
      <c r="D30" s="296" t="s">
        <v>681</v>
      </c>
      <c r="E30" s="685"/>
      <c r="F30" s="583"/>
      <c r="G30" s="291"/>
    </row>
    <row r="31" spans="2:7" s="287" customFormat="1" ht="34.5" customHeight="1">
      <c r="B31" s="280" t="s">
        <v>330</v>
      </c>
      <c r="C31" s="32" t="s">
        <v>331</v>
      </c>
      <c r="D31" s="296" t="s">
        <v>682</v>
      </c>
      <c r="E31" s="583">
        <f>SUM(E32:E40)</f>
        <v>177</v>
      </c>
      <c r="F31" s="583">
        <f>SUM(F32:F40)</f>
        <v>175</v>
      </c>
      <c r="G31" s="291"/>
    </row>
    <row r="32" spans="2:7" s="287" customFormat="1" ht="34.5" customHeight="1">
      <c r="B32" s="278" t="s">
        <v>332</v>
      </c>
      <c r="C32" s="33" t="s">
        <v>155</v>
      </c>
      <c r="D32" s="296" t="s">
        <v>683</v>
      </c>
      <c r="E32" s="685"/>
      <c r="F32" s="583"/>
      <c r="G32" s="291"/>
    </row>
    <row r="33" spans="2:7" s="287" customFormat="1" ht="34.5" customHeight="1">
      <c r="B33" s="278" t="s">
        <v>333</v>
      </c>
      <c r="C33" s="33" t="s">
        <v>334</v>
      </c>
      <c r="D33" s="296" t="s">
        <v>684</v>
      </c>
      <c r="E33" s="685"/>
      <c r="F33" s="583"/>
      <c r="G33" s="291"/>
    </row>
    <row r="34" spans="2:7" s="287" customFormat="1" ht="34.5" customHeight="1">
      <c r="B34" s="278" t="s">
        <v>335</v>
      </c>
      <c r="C34" s="33" t="s">
        <v>336</v>
      </c>
      <c r="D34" s="296" t="s">
        <v>685</v>
      </c>
      <c r="E34" s="685"/>
      <c r="F34" s="583"/>
      <c r="G34" s="291"/>
    </row>
    <row r="35" spans="2:7" s="287" customFormat="1" ht="34.5" customHeight="1">
      <c r="B35" s="278" t="s">
        <v>337</v>
      </c>
      <c r="C35" s="33" t="s">
        <v>338</v>
      </c>
      <c r="D35" s="296" t="s">
        <v>686</v>
      </c>
      <c r="E35" s="685"/>
      <c r="F35" s="583"/>
      <c r="G35" s="291"/>
    </row>
    <row r="36" spans="2:7" s="287" customFormat="1" ht="34.5" customHeight="1">
      <c r="B36" s="278" t="s">
        <v>337</v>
      </c>
      <c r="C36" s="33" t="s">
        <v>339</v>
      </c>
      <c r="D36" s="296" t="s">
        <v>687</v>
      </c>
      <c r="E36" s="685"/>
      <c r="F36" s="583"/>
      <c r="G36" s="291"/>
    </row>
    <row r="37" spans="2:7" s="287" customFormat="1" ht="34.5" customHeight="1">
      <c r="B37" s="278" t="s">
        <v>340</v>
      </c>
      <c r="C37" s="33" t="s">
        <v>341</v>
      </c>
      <c r="D37" s="296" t="s">
        <v>688</v>
      </c>
      <c r="E37" s="685"/>
      <c r="F37" s="583"/>
      <c r="G37" s="291"/>
    </row>
    <row r="38" spans="2:7" s="287" customFormat="1" ht="34.5" customHeight="1">
      <c r="B38" s="278" t="s">
        <v>340</v>
      </c>
      <c r="C38" s="33" t="s">
        <v>342</v>
      </c>
      <c r="D38" s="296" t="s">
        <v>689</v>
      </c>
      <c r="E38" s="685"/>
      <c r="F38" s="583"/>
      <c r="G38" s="291"/>
    </row>
    <row r="39" spans="2:7" s="287" customFormat="1" ht="34.5" customHeight="1">
      <c r="B39" s="278" t="s">
        <v>343</v>
      </c>
      <c r="C39" s="33" t="s">
        <v>344</v>
      </c>
      <c r="D39" s="296" t="s">
        <v>690</v>
      </c>
      <c r="E39" s="685"/>
      <c r="F39" s="583"/>
      <c r="G39" s="291"/>
    </row>
    <row r="40" spans="2:7" s="287" customFormat="1" ht="34.5" customHeight="1">
      <c r="B40" s="278" t="s">
        <v>345</v>
      </c>
      <c r="C40" s="33" t="s">
        <v>346</v>
      </c>
      <c r="D40" s="296" t="s">
        <v>691</v>
      </c>
      <c r="E40" s="685">
        <v>177</v>
      </c>
      <c r="F40" s="583">
        <v>175</v>
      </c>
      <c r="G40" s="291"/>
    </row>
    <row r="41" spans="2:7" s="287" customFormat="1" ht="34.5" customHeight="1">
      <c r="B41" s="280">
        <v>5</v>
      </c>
      <c r="C41" s="32" t="s">
        <v>347</v>
      </c>
      <c r="D41" s="296" t="s">
        <v>692</v>
      </c>
      <c r="E41" s="685"/>
      <c r="F41" s="583">
        <f>SUM(F42:F48)</f>
        <v>0</v>
      </c>
      <c r="G41" s="291"/>
    </row>
    <row r="42" spans="2:7" s="287" customFormat="1" ht="34.5" customHeight="1">
      <c r="B42" s="278" t="s">
        <v>348</v>
      </c>
      <c r="C42" s="33" t="s">
        <v>349</v>
      </c>
      <c r="D42" s="296" t="s">
        <v>693</v>
      </c>
      <c r="E42" s="685"/>
      <c r="F42" s="583"/>
      <c r="G42" s="291"/>
    </row>
    <row r="43" spans="2:7" s="287" customFormat="1" ht="34.5" customHeight="1">
      <c r="B43" s="278" t="s">
        <v>350</v>
      </c>
      <c r="C43" s="33" t="s">
        <v>351</v>
      </c>
      <c r="D43" s="296" t="s">
        <v>694</v>
      </c>
      <c r="E43" s="685"/>
      <c r="F43" s="583"/>
      <c r="G43" s="291"/>
    </row>
    <row r="44" spans="2:7" s="287" customFormat="1" ht="34.5" customHeight="1">
      <c r="B44" s="278" t="s">
        <v>352</v>
      </c>
      <c r="C44" s="33" t="s">
        <v>353</v>
      </c>
      <c r="D44" s="296" t="s">
        <v>695</v>
      </c>
      <c r="E44" s="685"/>
      <c r="F44" s="583"/>
      <c r="G44" s="291"/>
    </row>
    <row r="45" spans="2:7" s="287" customFormat="1" ht="34.5" customHeight="1">
      <c r="B45" s="278" t="s">
        <v>627</v>
      </c>
      <c r="C45" s="33" t="s">
        <v>354</v>
      </c>
      <c r="D45" s="296" t="s">
        <v>696</v>
      </c>
      <c r="E45" s="685"/>
      <c r="F45" s="583"/>
      <c r="G45" s="291"/>
    </row>
    <row r="46" spans="2:7" s="287" customFormat="1" ht="34.5" customHeight="1">
      <c r="B46" s="278" t="s">
        <v>355</v>
      </c>
      <c r="C46" s="33" t="s">
        <v>356</v>
      </c>
      <c r="D46" s="296" t="s">
        <v>697</v>
      </c>
      <c r="E46" s="685"/>
      <c r="F46" s="583"/>
      <c r="G46" s="291"/>
    </row>
    <row r="47" spans="2:7" s="287" customFormat="1" ht="34.5" customHeight="1">
      <c r="B47" s="278" t="s">
        <v>357</v>
      </c>
      <c r="C47" s="33" t="s">
        <v>358</v>
      </c>
      <c r="D47" s="296" t="s">
        <v>698</v>
      </c>
      <c r="E47" s="685"/>
      <c r="F47" s="583"/>
      <c r="G47" s="291"/>
    </row>
    <row r="48" spans="2:7" s="287" customFormat="1" ht="34.5" customHeight="1">
      <c r="B48" s="278" t="s">
        <v>359</v>
      </c>
      <c r="C48" s="33" t="s">
        <v>360</v>
      </c>
      <c r="D48" s="296" t="s">
        <v>699</v>
      </c>
      <c r="E48" s="685"/>
      <c r="F48" s="583"/>
      <c r="G48" s="291"/>
    </row>
    <row r="49" spans="2:7" s="287" customFormat="1" ht="34.5" customHeight="1">
      <c r="B49" s="280">
        <v>288</v>
      </c>
      <c r="C49" s="32" t="s">
        <v>156</v>
      </c>
      <c r="D49" s="296" t="s">
        <v>700</v>
      </c>
      <c r="E49" s="685"/>
      <c r="F49" s="583">
        <v>4</v>
      </c>
      <c r="G49" s="291"/>
    </row>
    <row r="50" spans="2:7" s="287" customFormat="1" ht="34.5" customHeight="1">
      <c r="B50" s="280"/>
      <c r="C50" s="32" t="s">
        <v>361</v>
      </c>
      <c r="D50" s="296" t="s">
        <v>701</v>
      </c>
      <c r="E50" s="583">
        <f>(E51+E58+E66+E67+E68+E69+E75+E76+E77)</f>
        <v>85227</v>
      </c>
      <c r="F50" s="583">
        <f>(F51+F58+F66+F67+F68+F69+F75+F76+F77)</f>
        <v>61206</v>
      </c>
      <c r="G50" s="291"/>
    </row>
    <row r="51" spans="2:7" s="287" customFormat="1" ht="34.5" customHeight="1">
      <c r="B51" s="280" t="s">
        <v>157</v>
      </c>
      <c r="C51" s="32" t="s">
        <v>362</v>
      </c>
      <c r="D51" s="296" t="s">
        <v>702</v>
      </c>
      <c r="E51" s="583">
        <f>SUM(E52:E57)</f>
        <v>2965</v>
      </c>
      <c r="F51" s="583">
        <f>SUM(F52:F57)</f>
        <v>3331</v>
      </c>
      <c r="G51" s="291"/>
    </row>
    <row r="52" spans="2:7" s="287" customFormat="1" ht="34.5" customHeight="1">
      <c r="B52" s="278">
        <v>10</v>
      </c>
      <c r="C52" s="33" t="s">
        <v>363</v>
      </c>
      <c r="D52" s="296" t="s">
        <v>703</v>
      </c>
      <c r="E52" s="685">
        <v>2896</v>
      </c>
      <c r="F52" s="583">
        <v>3261</v>
      </c>
      <c r="G52" s="291"/>
    </row>
    <row r="53" spans="2:7" s="287" customFormat="1" ht="34.5" customHeight="1">
      <c r="B53" s="278">
        <v>11</v>
      </c>
      <c r="C53" s="33" t="s">
        <v>158</v>
      </c>
      <c r="D53" s="296" t="s">
        <v>704</v>
      </c>
      <c r="E53" s="685"/>
      <c r="F53" s="583"/>
      <c r="G53" s="291"/>
    </row>
    <row r="54" spans="2:7" s="287" customFormat="1" ht="34.5" customHeight="1">
      <c r="B54" s="278">
        <v>12</v>
      </c>
      <c r="C54" s="33" t="s">
        <v>159</v>
      </c>
      <c r="D54" s="296" t="s">
        <v>705</v>
      </c>
      <c r="E54" s="685"/>
      <c r="F54" s="583"/>
      <c r="G54" s="291"/>
    </row>
    <row r="55" spans="2:7" s="287" customFormat="1" ht="34.5" customHeight="1">
      <c r="B55" s="278">
        <v>13</v>
      </c>
      <c r="C55" s="33" t="s">
        <v>161</v>
      </c>
      <c r="D55" s="296" t="s">
        <v>706</v>
      </c>
      <c r="E55" s="685"/>
      <c r="F55" s="583"/>
      <c r="G55" s="291"/>
    </row>
    <row r="56" spans="2:7" s="287" customFormat="1" ht="34.5" customHeight="1">
      <c r="B56" s="278">
        <v>14</v>
      </c>
      <c r="C56" s="33" t="s">
        <v>364</v>
      </c>
      <c r="D56" s="296" t="s">
        <v>707</v>
      </c>
      <c r="E56" s="685"/>
      <c r="F56" s="583"/>
      <c r="G56" s="291"/>
    </row>
    <row r="57" spans="2:7" s="287" customFormat="1" ht="34.5" customHeight="1">
      <c r="B57" s="278">
        <v>15</v>
      </c>
      <c r="C57" s="31" t="s">
        <v>163</v>
      </c>
      <c r="D57" s="296" t="s">
        <v>708</v>
      </c>
      <c r="E57" s="685">
        <v>69</v>
      </c>
      <c r="F57" s="583">
        <v>70</v>
      </c>
      <c r="G57" s="291"/>
    </row>
    <row r="58" spans="2:7" s="287" customFormat="1" ht="34.5" customHeight="1">
      <c r="B58" s="280"/>
      <c r="C58" s="32" t="s">
        <v>365</v>
      </c>
      <c r="D58" s="296" t="s">
        <v>709</v>
      </c>
      <c r="E58" s="583">
        <f>SUM(E59:E65)</f>
        <v>78797</v>
      </c>
      <c r="F58" s="583">
        <f>SUM(F59:F65)</f>
        <v>54374</v>
      </c>
      <c r="G58" s="291"/>
    </row>
    <row r="59" spans="2:7" s="288" customFormat="1" ht="34.5" customHeight="1">
      <c r="B59" s="278" t="s">
        <v>366</v>
      </c>
      <c r="C59" s="33" t="s">
        <v>367</v>
      </c>
      <c r="D59" s="296" t="s">
        <v>710</v>
      </c>
      <c r="E59" s="685"/>
      <c r="F59" s="583"/>
      <c r="G59" s="292"/>
    </row>
    <row r="60" spans="2:7" s="288" customFormat="1" ht="34.5" customHeight="1">
      <c r="B60" s="278" t="s">
        <v>368</v>
      </c>
      <c r="C60" s="33" t="s">
        <v>369</v>
      </c>
      <c r="D60" s="296" t="s">
        <v>711</v>
      </c>
      <c r="E60" s="685"/>
      <c r="F60" s="583"/>
      <c r="G60" s="292"/>
    </row>
    <row r="61" spans="2:7" s="287" customFormat="1" ht="34.5" customHeight="1">
      <c r="B61" s="278" t="s">
        <v>370</v>
      </c>
      <c r="C61" s="33" t="s">
        <v>371</v>
      </c>
      <c r="D61" s="296" t="s">
        <v>712</v>
      </c>
      <c r="E61" s="685"/>
      <c r="F61" s="583"/>
      <c r="G61" s="291"/>
    </row>
    <row r="62" spans="2:7" s="288" customFormat="1" ht="34.5" customHeight="1">
      <c r="B62" s="278" t="s">
        <v>372</v>
      </c>
      <c r="C62" s="33" t="s">
        <v>373</v>
      </c>
      <c r="D62" s="296" t="s">
        <v>713</v>
      </c>
      <c r="E62" s="685"/>
      <c r="F62" s="583"/>
      <c r="G62" s="292"/>
    </row>
    <row r="63" spans="2:7" ht="34.5" customHeight="1">
      <c r="B63" s="278" t="s">
        <v>374</v>
      </c>
      <c r="C63" s="33" t="s">
        <v>375</v>
      </c>
      <c r="D63" s="296" t="s">
        <v>714</v>
      </c>
      <c r="E63" s="685">
        <v>78797</v>
      </c>
      <c r="F63" s="583">
        <v>54374</v>
      </c>
      <c r="G63" s="293"/>
    </row>
    <row r="64" spans="2:7" ht="34.5" customHeight="1">
      <c r="B64" s="278" t="s">
        <v>376</v>
      </c>
      <c r="C64" s="33" t="s">
        <v>377</v>
      </c>
      <c r="D64" s="296" t="s">
        <v>715</v>
      </c>
      <c r="E64" s="685"/>
      <c r="F64" s="583"/>
      <c r="G64" s="293"/>
    </row>
    <row r="65" spans="2:7" ht="34.5" customHeight="1">
      <c r="B65" s="278" t="s">
        <v>378</v>
      </c>
      <c r="C65" s="33" t="s">
        <v>379</v>
      </c>
      <c r="D65" s="296" t="s">
        <v>716</v>
      </c>
      <c r="E65" s="685"/>
      <c r="F65" s="583"/>
      <c r="G65" s="293"/>
    </row>
    <row r="66" spans="2:7" ht="34.5" customHeight="1">
      <c r="B66" s="280">
        <v>21</v>
      </c>
      <c r="C66" s="32" t="s">
        <v>380</v>
      </c>
      <c r="D66" s="296" t="s">
        <v>717</v>
      </c>
      <c r="E66" s="685"/>
      <c r="F66" s="583"/>
      <c r="G66" s="293"/>
    </row>
    <row r="67" spans="2:7" ht="34.5" customHeight="1">
      <c r="B67" s="280">
        <v>22</v>
      </c>
      <c r="C67" s="32" t="s">
        <v>381</v>
      </c>
      <c r="D67" s="296" t="s">
        <v>718</v>
      </c>
      <c r="E67" s="685">
        <v>84</v>
      </c>
      <c r="F67" s="583">
        <v>81</v>
      </c>
      <c r="G67" s="293"/>
    </row>
    <row r="68" spans="2:7" ht="34.5" customHeight="1">
      <c r="B68" s="280">
        <v>236</v>
      </c>
      <c r="C68" s="32" t="s">
        <v>382</v>
      </c>
      <c r="D68" s="296" t="s">
        <v>719</v>
      </c>
      <c r="E68" s="685"/>
      <c r="F68" s="583"/>
      <c r="G68" s="293"/>
    </row>
    <row r="69" spans="2:7" ht="34.5" customHeight="1">
      <c r="B69" s="280" t="s">
        <v>383</v>
      </c>
      <c r="C69" s="32" t="s">
        <v>384</v>
      </c>
      <c r="D69" s="296" t="s">
        <v>720</v>
      </c>
      <c r="E69" s="685"/>
      <c r="F69" s="583">
        <f>SUM(F70:F74)</f>
        <v>0</v>
      </c>
      <c r="G69" s="293"/>
    </row>
    <row r="70" spans="2:7" ht="34.5" customHeight="1">
      <c r="B70" s="278" t="s">
        <v>385</v>
      </c>
      <c r="C70" s="33" t="s">
        <v>386</v>
      </c>
      <c r="D70" s="296" t="s">
        <v>721</v>
      </c>
      <c r="E70" s="685"/>
      <c r="F70" s="583"/>
      <c r="G70" s="293"/>
    </row>
    <row r="71" spans="2:7" ht="34.5" customHeight="1">
      <c r="B71" s="278" t="s">
        <v>387</v>
      </c>
      <c r="C71" s="33" t="s">
        <v>388</v>
      </c>
      <c r="D71" s="296" t="s">
        <v>722</v>
      </c>
      <c r="E71" s="685"/>
      <c r="F71" s="583"/>
      <c r="G71" s="293"/>
    </row>
    <row r="72" spans="2:7" ht="34.5" customHeight="1">
      <c r="B72" s="278" t="s">
        <v>389</v>
      </c>
      <c r="C72" s="33" t="s">
        <v>390</v>
      </c>
      <c r="D72" s="296" t="s">
        <v>723</v>
      </c>
      <c r="E72" s="685"/>
      <c r="F72" s="583"/>
      <c r="G72" s="293"/>
    </row>
    <row r="73" spans="2:7" ht="34.5" customHeight="1">
      <c r="B73" s="278" t="s">
        <v>391</v>
      </c>
      <c r="C73" s="33" t="s">
        <v>392</v>
      </c>
      <c r="D73" s="296" t="s">
        <v>724</v>
      </c>
      <c r="E73" s="685"/>
      <c r="F73" s="583"/>
      <c r="G73" s="293"/>
    </row>
    <row r="74" spans="2:7" ht="34.5" customHeight="1">
      <c r="B74" s="278" t="s">
        <v>393</v>
      </c>
      <c r="C74" s="33" t="s">
        <v>394</v>
      </c>
      <c r="D74" s="296" t="s">
        <v>725</v>
      </c>
      <c r="E74" s="685"/>
      <c r="F74" s="583"/>
      <c r="G74" s="293"/>
    </row>
    <row r="75" spans="2:7" ht="34.5" customHeight="1">
      <c r="B75" s="280">
        <v>24</v>
      </c>
      <c r="C75" s="32" t="s">
        <v>395</v>
      </c>
      <c r="D75" s="296" t="s">
        <v>726</v>
      </c>
      <c r="E75" s="685">
        <v>500</v>
      </c>
      <c r="F75" s="583">
        <v>500</v>
      </c>
      <c r="G75" s="293"/>
    </row>
    <row r="76" spans="2:7" ht="34.5" customHeight="1">
      <c r="B76" s="280">
        <v>27</v>
      </c>
      <c r="C76" s="32" t="s">
        <v>396</v>
      </c>
      <c r="D76" s="296" t="s">
        <v>727</v>
      </c>
      <c r="E76" s="685">
        <v>2712</v>
      </c>
      <c r="F76" s="583">
        <v>2750</v>
      </c>
      <c r="G76" s="293"/>
    </row>
    <row r="77" spans="2:7" ht="34.5" customHeight="1">
      <c r="B77" s="280" t="s">
        <v>397</v>
      </c>
      <c r="C77" s="32" t="s">
        <v>398</v>
      </c>
      <c r="D77" s="296" t="s">
        <v>728</v>
      </c>
      <c r="E77" s="685">
        <v>169</v>
      </c>
      <c r="F77" s="583">
        <v>170</v>
      </c>
      <c r="G77" s="293"/>
    </row>
    <row r="78" spans="2:7" ht="34.5" customHeight="1">
      <c r="B78" s="280"/>
      <c r="C78" s="32" t="s">
        <v>399</v>
      </c>
      <c r="D78" s="296" t="s">
        <v>729</v>
      </c>
      <c r="E78" s="583">
        <f>(E8+E9+E49+E50)</f>
        <v>117714</v>
      </c>
      <c r="F78" s="583">
        <f>(F8+F9+F49+F50)</f>
        <v>94281</v>
      </c>
      <c r="G78" s="293"/>
    </row>
    <row r="79" spans="2:7" ht="34.5" customHeight="1">
      <c r="B79" s="280">
        <v>88</v>
      </c>
      <c r="C79" s="32" t="s">
        <v>167</v>
      </c>
      <c r="D79" s="296" t="s">
        <v>730</v>
      </c>
      <c r="E79" s="685"/>
      <c r="F79" s="583"/>
      <c r="G79" s="293"/>
    </row>
    <row r="80" spans="2:7" ht="34.5" customHeight="1">
      <c r="B80" s="280"/>
      <c r="C80" s="32" t="s">
        <v>45</v>
      </c>
      <c r="D80" s="297"/>
      <c r="E80" s="685"/>
      <c r="F80" s="583"/>
      <c r="G80" s="293"/>
    </row>
    <row r="81" spans="2:7" ht="34.5" customHeight="1">
      <c r="B81" s="280"/>
      <c r="C81" s="32" t="s">
        <v>400</v>
      </c>
      <c r="D81" s="296" t="s">
        <v>401</v>
      </c>
      <c r="E81" s="685"/>
      <c r="F81" s="583"/>
      <c r="G81" s="613"/>
    </row>
    <row r="82" spans="2:7" ht="34.5" customHeight="1">
      <c r="B82" s="280">
        <v>30</v>
      </c>
      <c r="C82" s="32" t="s">
        <v>402</v>
      </c>
      <c r="D82" s="296" t="s">
        <v>403</v>
      </c>
      <c r="E82" s="583">
        <f>SUM(E83:E90)</f>
        <v>22501</v>
      </c>
      <c r="F82" s="583">
        <f>SUM(F83:F90)</f>
        <v>22501</v>
      </c>
      <c r="G82" s="293"/>
    </row>
    <row r="83" spans="2:7" ht="34.5" customHeight="1">
      <c r="B83" s="278">
        <v>300</v>
      </c>
      <c r="C83" s="33" t="s">
        <v>168</v>
      </c>
      <c r="D83" s="296" t="s">
        <v>404</v>
      </c>
      <c r="E83" s="685"/>
      <c r="F83" s="583"/>
      <c r="G83" s="293"/>
    </row>
    <row r="84" spans="2:7" ht="34.5" customHeight="1">
      <c r="B84" s="278">
        <v>301</v>
      </c>
      <c r="C84" s="33" t="s">
        <v>405</v>
      </c>
      <c r="D84" s="296" t="s">
        <v>406</v>
      </c>
      <c r="E84" s="685"/>
      <c r="F84" s="583"/>
      <c r="G84" s="293"/>
    </row>
    <row r="85" spans="2:7" ht="34.5" customHeight="1">
      <c r="B85" s="278">
        <v>302</v>
      </c>
      <c r="C85" s="33" t="s">
        <v>169</v>
      </c>
      <c r="D85" s="296" t="s">
        <v>407</v>
      </c>
      <c r="E85" s="685"/>
      <c r="F85" s="583"/>
      <c r="G85" s="293"/>
    </row>
    <row r="86" spans="2:7" ht="34.5" customHeight="1">
      <c r="B86" s="278">
        <v>303</v>
      </c>
      <c r="C86" s="33" t="s">
        <v>170</v>
      </c>
      <c r="D86" s="296" t="s">
        <v>408</v>
      </c>
      <c r="E86" s="685">
        <v>7189</v>
      </c>
      <c r="F86" s="583">
        <v>7189</v>
      </c>
      <c r="G86" s="293"/>
    </row>
    <row r="87" spans="2:7" ht="34.5" customHeight="1">
      <c r="B87" s="278">
        <v>304</v>
      </c>
      <c r="C87" s="33" t="s">
        <v>171</v>
      </c>
      <c r="D87" s="296" t="s">
        <v>409</v>
      </c>
      <c r="E87" s="685"/>
      <c r="F87" s="583"/>
      <c r="G87" s="293"/>
    </row>
    <row r="88" spans="2:7" ht="34.5" customHeight="1">
      <c r="B88" s="278">
        <v>305</v>
      </c>
      <c r="C88" s="33" t="s">
        <v>172</v>
      </c>
      <c r="D88" s="296" t="s">
        <v>410</v>
      </c>
      <c r="E88" s="685"/>
      <c r="F88" s="583"/>
      <c r="G88" s="293"/>
    </row>
    <row r="89" spans="2:7" ht="34.5" customHeight="1">
      <c r="B89" s="278">
        <v>306</v>
      </c>
      <c r="C89" s="33" t="s">
        <v>173</v>
      </c>
      <c r="D89" s="296" t="s">
        <v>411</v>
      </c>
      <c r="E89" s="685"/>
      <c r="F89" s="583"/>
      <c r="G89" s="293"/>
    </row>
    <row r="90" spans="2:7" ht="34.5" customHeight="1">
      <c r="B90" s="278">
        <v>309</v>
      </c>
      <c r="C90" s="33" t="s">
        <v>174</v>
      </c>
      <c r="D90" s="296" t="s">
        <v>412</v>
      </c>
      <c r="E90" s="685">
        <v>15312</v>
      </c>
      <c r="F90" s="583">
        <v>15312</v>
      </c>
      <c r="G90" s="293"/>
    </row>
    <row r="91" spans="2:7" ht="34.5" customHeight="1">
      <c r="B91" s="280">
        <v>31</v>
      </c>
      <c r="C91" s="32" t="s">
        <v>413</v>
      </c>
      <c r="D91" s="296" t="s">
        <v>414</v>
      </c>
      <c r="E91" s="685"/>
      <c r="F91" s="583"/>
      <c r="G91" s="293"/>
    </row>
    <row r="92" spans="2:7" ht="34.5" customHeight="1">
      <c r="B92" s="280" t="s">
        <v>415</v>
      </c>
      <c r="C92" s="32" t="s">
        <v>416</v>
      </c>
      <c r="D92" s="296" t="s">
        <v>417</v>
      </c>
      <c r="E92" s="685"/>
      <c r="F92" s="583"/>
      <c r="G92" s="293"/>
    </row>
    <row r="93" spans="2:7" ht="34.5" customHeight="1">
      <c r="B93" s="280">
        <v>32</v>
      </c>
      <c r="C93" s="32" t="s">
        <v>175</v>
      </c>
      <c r="D93" s="296" t="s">
        <v>418</v>
      </c>
      <c r="E93" s="685">
        <v>13326</v>
      </c>
      <c r="F93" s="583">
        <v>13326</v>
      </c>
      <c r="G93" s="293"/>
    </row>
    <row r="94" spans="2:7" ht="57.75" customHeight="1">
      <c r="B94" s="280">
        <v>330</v>
      </c>
      <c r="C94" s="32" t="s">
        <v>419</v>
      </c>
      <c r="D94" s="296" t="s">
        <v>420</v>
      </c>
      <c r="E94" s="685"/>
      <c r="F94" s="583"/>
      <c r="G94" s="293"/>
    </row>
    <row r="95" spans="2:7" ht="63" customHeight="1">
      <c r="B95" s="280" t="s">
        <v>176</v>
      </c>
      <c r="C95" s="32" t="s">
        <v>421</v>
      </c>
      <c r="D95" s="296" t="s">
        <v>422</v>
      </c>
      <c r="E95" s="685"/>
      <c r="F95" s="583"/>
      <c r="G95" s="293"/>
    </row>
    <row r="96" spans="2:7" ht="62.25" customHeight="1">
      <c r="B96" s="280" t="s">
        <v>176</v>
      </c>
      <c r="C96" s="32" t="s">
        <v>423</v>
      </c>
      <c r="D96" s="296" t="s">
        <v>424</v>
      </c>
      <c r="E96" s="685"/>
      <c r="F96" s="583"/>
      <c r="G96" s="293"/>
    </row>
    <row r="97" spans="2:7" ht="34.5" customHeight="1">
      <c r="B97" s="280">
        <v>34</v>
      </c>
      <c r="C97" s="32" t="s">
        <v>425</v>
      </c>
      <c r="D97" s="296" t="s">
        <v>426</v>
      </c>
      <c r="E97" s="583">
        <f>SUM(E98:E99)</f>
        <v>285</v>
      </c>
      <c r="F97" s="583">
        <f>SUM(F98:F99)</f>
        <v>0</v>
      </c>
      <c r="G97" s="293"/>
    </row>
    <row r="98" spans="2:7" ht="34.5" customHeight="1">
      <c r="B98" s="278">
        <v>340</v>
      </c>
      <c r="C98" s="33" t="s">
        <v>427</v>
      </c>
      <c r="D98" s="296" t="s">
        <v>428</v>
      </c>
      <c r="E98" s="686"/>
      <c r="F98" s="583"/>
      <c r="G98" s="293"/>
    </row>
    <row r="99" spans="2:7" ht="34.5" customHeight="1">
      <c r="B99" s="278">
        <v>341</v>
      </c>
      <c r="C99" s="33" t="s">
        <v>429</v>
      </c>
      <c r="D99" s="296" t="s">
        <v>430</v>
      </c>
      <c r="E99" s="686">
        <v>285</v>
      </c>
      <c r="F99" s="583"/>
      <c r="G99" s="293"/>
    </row>
    <row r="100" spans="2:7" ht="34.5" customHeight="1">
      <c r="B100" s="280"/>
      <c r="C100" s="32" t="s">
        <v>431</v>
      </c>
      <c r="D100" s="296" t="s">
        <v>432</v>
      </c>
      <c r="E100" s="686"/>
      <c r="F100" s="583"/>
      <c r="G100" s="293"/>
    </row>
    <row r="101" spans="2:7" ht="34.5" customHeight="1">
      <c r="B101" s="280">
        <v>35</v>
      </c>
      <c r="C101" s="32" t="s">
        <v>433</v>
      </c>
      <c r="D101" s="296" t="s">
        <v>434</v>
      </c>
      <c r="E101" s="583">
        <f>SUM(E102:E103)</f>
        <v>67283</v>
      </c>
      <c r="F101" s="583">
        <f>SUM(F102:F103)</f>
        <v>87584</v>
      </c>
      <c r="G101" s="293"/>
    </row>
    <row r="102" spans="2:7" ht="34.5" customHeight="1">
      <c r="B102" s="278">
        <v>350</v>
      </c>
      <c r="C102" s="33" t="s">
        <v>435</v>
      </c>
      <c r="D102" s="296" t="s">
        <v>436</v>
      </c>
      <c r="E102" s="687">
        <v>67283</v>
      </c>
      <c r="F102" s="583">
        <v>67283</v>
      </c>
      <c r="G102" s="293"/>
    </row>
    <row r="103" spans="2:7" ht="34.5" customHeight="1">
      <c r="B103" s="278">
        <v>351</v>
      </c>
      <c r="C103" s="33" t="s">
        <v>437</v>
      </c>
      <c r="D103" s="296" t="s">
        <v>438</v>
      </c>
      <c r="E103" s="686"/>
      <c r="F103" s="583">
        <v>20301</v>
      </c>
      <c r="G103" s="293"/>
    </row>
    <row r="104" spans="2:7" ht="34.5" customHeight="1">
      <c r="B104" s="280"/>
      <c r="C104" s="32" t="s">
        <v>439</v>
      </c>
      <c r="D104" s="296" t="s">
        <v>440</v>
      </c>
      <c r="E104" s="686">
        <v>642</v>
      </c>
      <c r="F104" s="583">
        <v>642</v>
      </c>
      <c r="G104" s="293"/>
    </row>
    <row r="105" spans="2:7" ht="34.5" customHeight="1">
      <c r="B105" s="280">
        <v>40</v>
      </c>
      <c r="C105" s="32" t="s">
        <v>441</v>
      </c>
      <c r="D105" s="296" t="s">
        <v>442</v>
      </c>
      <c r="E105" s="685"/>
      <c r="F105" s="583">
        <f>SUM(F106:F111)</f>
        <v>0</v>
      </c>
      <c r="G105" s="293"/>
    </row>
    <row r="106" spans="2:7" ht="34.5" customHeight="1">
      <c r="B106" s="278">
        <v>400</v>
      </c>
      <c r="C106" s="33" t="s">
        <v>177</v>
      </c>
      <c r="D106" s="296" t="s">
        <v>443</v>
      </c>
      <c r="E106" s="685"/>
      <c r="F106" s="583"/>
      <c r="G106" s="293"/>
    </row>
    <row r="107" spans="2:7" ht="34.5" customHeight="1">
      <c r="B107" s="278">
        <v>401</v>
      </c>
      <c r="C107" s="33" t="s">
        <v>444</v>
      </c>
      <c r="D107" s="296" t="s">
        <v>445</v>
      </c>
      <c r="E107" s="685"/>
      <c r="F107" s="583"/>
      <c r="G107" s="293"/>
    </row>
    <row r="108" spans="2:7" ht="34.5" customHeight="1">
      <c r="B108" s="278">
        <v>403</v>
      </c>
      <c r="C108" s="33" t="s">
        <v>178</v>
      </c>
      <c r="D108" s="296" t="s">
        <v>446</v>
      </c>
      <c r="E108" s="685"/>
      <c r="F108" s="583"/>
      <c r="G108" s="293"/>
    </row>
    <row r="109" spans="2:7" ht="34.5" customHeight="1">
      <c r="B109" s="278">
        <v>404</v>
      </c>
      <c r="C109" s="33" t="s">
        <v>179</v>
      </c>
      <c r="D109" s="296" t="s">
        <v>447</v>
      </c>
      <c r="E109" s="685"/>
      <c r="F109" s="583"/>
      <c r="G109" s="293"/>
    </row>
    <row r="110" spans="2:7" ht="34.5" customHeight="1">
      <c r="B110" s="278">
        <v>405</v>
      </c>
      <c r="C110" s="33" t="s">
        <v>448</v>
      </c>
      <c r="D110" s="296" t="s">
        <v>449</v>
      </c>
      <c r="E110" s="685"/>
      <c r="F110" s="583"/>
      <c r="G110" s="293"/>
    </row>
    <row r="111" spans="2:7" ht="34.5" customHeight="1">
      <c r="B111" s="278" t="s">
        <v>180</v>
      </c>
      <c r="C111" s="33" t="s">
        <v>181</v>
      </c>
      <c r="D111" s="296" t="s">
        <v>450</v>
      </c>
      <c r="E111" s="685"/>
      <c r="F111" s="583"/>
      <c r="G111" s="293"/>
    </row>
    <row r="112" spans="2:7" ht="34.5" customHeight="1">
      <c r="B112" s="280">
        <v>41</v>
      </c>
      <c r="C112" s="32" t="s">
        <v>451</v>
      </c>
      <c r="D112" s="296" t="s">
        <v>452</v>
      </c>
      <c r="E112" s="685">
        <v>642</v>
      </c>
      <c r="F112" s="583">
        <v>642</v>
      </c>
      <c r="G112" s="293"/>
    </row>
    <row r="113" spans="2:7" ht="34.5" customHeight="1">
      <c r="B113" s="278">
        <v>410</v>
      </c>
      <c r="C113" s="33" t="s">
        <v>182</v>
      </c>
      <c r="D113" s="296" t="s">
        <v>453</v>
      </c>
      <c r="E113" s="685"/>
      <c r="F113" s="583"/>
      <c r="G113" s="293"/>
    </row>
    <row r="114" spans="2:7" ht="34.5" customHeight="1">
      <c r="B114" s="278">
        <v>411</v>
      </c>
      <c r="C114" s="33" t="s">
        <v>183</v>
      </c>
      <c r="D114" s="296" t="s">
        <v>454</v>
      </c>
      <c r="E114" s="685"/>
      <c r="F114" s="583"/>
      <c r="G114" s="293"/>
    </row>
    <row r="115" spans="2:7" ht="34.5" customHeight="1">
      <c r="B115" s="278">
        <v>412</v>
      </c>
      <c r="C115" s="33" t="s">
        <v>455</v>
      </c>
      <c r="D115" s="296" t="s">
        <v>456</v>
      </c>
      <c r="E115" s="685"/>
      <c r="F115" s="583"/>
      <c r="G115" s="293"/>
    </row>
    <row r="116" spans="2:7" ht="34.5" customHeight="1">
      <c r="B116" s="278">
        <v>413</v>
      </c>
      <c r="C116" s="33" t="s">
        <v>457</v>
      </c>
      <c r="D116" s="296" t="s">
        <v>458</v>
      </c>
      <c r="E116" s="685"/>
      <c r="F116" s="583"/>
      <c r="G116" s="293"/>
    </row>
    <row r="117" spans="2:7" ht="34.5" customHeight="1">
      <c r="B117" s="278">
        <v>414</v>
      </c>
      <c r="C117" s="33" t="s">
        <v>459</v>
      </c>
      <c r="D117" s="296" t="s">
        <v>460</v>
      </c>
      <c r="E117" s="685"/>
      <c r="F117" s="583"/>
      <c r="G117" s="293"/>
    </row>
    <row r="118" spans="2:7" ht="34.5" customHeight="1">
      <c r="B118" s="278">
        <v>415</v>
      </c>
      <c r="C118" s="33" t="s">
        <v>461</v>
      </c>
      <c r="D118" s="296" t="s">
        <v>462</v>
      </c>
      <c r="E118" s="685"/>
      <c r="F118" s="583"/>
      <c r="G118" s="293"/>
    </row>
    <row r="119" spans="2:7" ht="34.5" customHeight="1">
      <c r="B119" s="278">
        <v>416</v>
      </c>
      <c r="C119" s="33" t="s">
        <v>463</v>
      </c>
      <c r="D119" s="296" t="s">
        <v>464</v>
      </c>
      <c r="E119" s="685"/>
      <c r="F119" s="583"/>
      <c r="G119" s="293"/>
    </row>
    <row r="120" spans="2:7" ht="34.5" customHeight="1">
      <c r="B120" s="278">
        <v>419</v>
      </c>
      <c r="C120" s="33" t="s">
        <v>465</v>
      </c>
      <c r="D120" s="296" t="s">
        <v>466</v>
      </c>
      <c r="E120" s="685">
        <v>642</v>
      </c>
      <c r="F120" s="583">
        <v>642</v>
      </c>
      <c r="G120" s="293"/>
    </row>
    <row r="121" spans="2:7" ht="34.5" customHeight="1">
      <c r="B121" s="280">
        <v>498</v>
      </c>
      <c r="C121" s="32" t="s">
        <v>467</v>
      </c>
      <c r="D121" s="296" t="s">
        <v>468</v>
      </c>
      <c r="E121" s="685">
        <v>53</v>
      </c>
      <c r="F121" s="583"/>
      <c r="G121" s="293"/>
    </row>
    <row r="122" spans="2:7" ht="34.5" customHeight="1">
      <c r="B122" s="280" t="s">
        <v>469</v>
      </c>
      <c r="C122" s="32" t="s">
        <v>470</v>
      </c>
      <c r="D122" s="296" t="s">
        <v>471</v>
      </c>
      <c r="E122" s="583">
        <f>(E123+E130+E131+E139+E140+E141+E142)</f>
        <v>114827</v>
      </c>
      <c r="F122" s="583">
        <f>(F123+F130+F131+F139+F140+F141+F142)</f>
        <v>126900</v>
      </c>
      <c r="G122" s="293"/>
    </row>
    <row r="123" spans="2:7" ht="34.5" customHeight="1">
      <c r="B123" s="280">
        <v>42</v>
      </c>
      <c r="C123" s="32" t="s">
        <v>472</v>
      </c>
      <c r="D123" s="296" t="s">
        <v>473</v>
      </c>
      <c r="E123" s="686"/>
      <c r="F123" s="583">
        <f>SUM(F124:F129)</f>
        <v>0</v>
      </c>
      <c r="G123" s="293"/>
    </row>
    <row r="124" spans="2:7" ht="34.5" customHeight="1">
      <c r="B124" s="278">
        <v>420</v>
      </c>
      <c r="C124" s="33" t="s">
        <v>474</v>
      </c>
      <c r="D124" s="296" t="s">
        <v>475</v>
      </c>
      <c r="E124" s="686"/>
      <c r="F124" s="583"/>
      <c r="G124" s="293"/>
    </row>
    <row r="125" spans="2:7" ht="34.5" customHeight="1">
      <c r="B125" s="278">
        <v>421</v>
      </c>
      <c r="C125" s="33" t="s">
        <v>476</v>
      </c>
      <c r="D125" s="296" t="s">
        <v>477</v>
      </c>
      <c r="E125" s="686"/>
      <c r="F125" s="583"/>
      <c r="G125" s="293"/>
    </row>
    <row r="126" spans="2:7" ht="34.5" customHeight="1">
      <c r="B126" s="278">
        <v>422</v>
      </c>
      <c r="C126" s="33" t="s">
        <v>390</v>
      </c>
      <c r="D126" s="296" t="s">
        <v>478</v>
      </c>
      <c r="E126" s="686"/>
      <c r="F126" s="584"/>
      <c r="G126" s="294"/>
    </row>
    <row r="127" spans="2:6" ht="34.5" customHeight="1">
      <c r="B127" s="278">
        <v>423</v>
      </c>
      <c r="C127" s="33" t="s">
        <v>392</v>
      </c>
      <c r="D127" s="296" t="s">
        <v>479</v>
      </c>
      <c r="E127" s="686"/>
      <c r="F127" s="584"/>
    </row>
    <row r="128" spans="2:6" ht="34.5" customHeight="1">
      <c r="B128" s="278">
        <v>427</v>
      </c>
      <c r="C128" s="33" t="s">
        <v>480</v>
      </c>
      <c r="D128" s="296" t="s">
        <v>481</v>
      </c>
      <c r="E128" s="686"/>
      <c r="F128" s="584"/>
    </row>
    <row r="129" spans="2:6" ht="34.5" customHeight="1">
      <c r="B129" s="278" t="s">
        <v>482</v>
      </c>
      <c r="C129" s="33" t="s">
        <v>483</v>
      </c>
      <c r="D129" s="296" t="s">
        <v>484</v>
      </c>
      <c r="E129" s="686"/>
      <c r="F129" s="584"/>
    </row>
    <row r="130" spans="2:6" ht="34.5" customHeight="1">
      <c r="B130" s="280">
        <v>430</v>
      </c>
      <c r="C130" s="32" t="s">
        <v>485</v>
      </c>
      <c r="D130" s="296" t="s">
        <v>486</v>
      </c>
      <c r="E130" s="686">
        <v>650</v>
      </c>
      <c r="F130" s="584">
        <v>1620</v>
      </c>
    </row>
    <row r="131" spans="2:6" ht="34.5" customHeight="1">
      <c r="B131" s="280" t="s">
        <v>487</v>
      </c>
      <c r="C131" s="32" t="s">
        <v>488</v>
      </c>
      <c r="D131" s="296" t="s">
        <v>489</v>
      </c>
      <c r="E131" s="584">
        <f>SUM(E132:E138)</f>
        <v>109004</v>
      </c>
      <c r="F131" s="584">
        <f>SUM(F132:F138)</f>
        <v>119888</v>
      </c>
    </row>
    <row r="132" spans="2:6" ht="34.5" customHeight="1">
      <c r="B132" s="278">
        <v>431</v>
      </c>
      <c r="C132" s="33" t="s">
        <v>490</v>
      </c>
      <c r="D132" s="296" t="s">
        <v>491</v>
      </c>
      <c r="E132" s="686"/>
      <c r="F132" s="584"/>
    </row>
    <row r="133" spans="2:6" ht="34.5" customHeight="1">
      <c r="B133" s="278">
        <v>432</v>
      </c>
      <c r="C133" s="33" t="s">
        <v>492</v>
      </c>
      <c r="D133" s="296" t="s">
        <v>493</v>
      </c>
      <c r="E133" s="686"/>
      <c r="F133" s="584"/>
    </row>
    <row r="134" spans="2:6" ht="34.5" customHeight="1">
      <c r="B134" s="278">
        <v>433</v>
      </c>
      <c r="C134" s="33" t="s">
        <v>494</v>
      </c>
      <c r="D134" s="296" t="s">
        <v>495</v>
      </c>
      <c r="E134" s="686"/>
      <c r="F134" s="584"/>
    </row>
    <row r="135" spans="2:6" ht="34.5" customHeight="1">
      <c r="B135" s="278">
        <v>434</v>
      </c>
      <c r="C135" s="33" t="s">
        <v>496</v>
      </c>
      <c r="D135" s="296" t="s">
        <v>497</v>
      </c>
      <c r="E135" s="686"/>
      <c r="F135" s="584"/>
    </row>
    <row r="136" spans="2:6" ht="34.5" customHeight="1">
      <c r="B136" s="278">
        <v>435</v>
      </c>
      <c r="C136" s="33" t="s">
        <v>498</v>
      </c>
      <c r="D136" s="296" t="s">
        <v>499</v>
      </c>
      <c r="E136" s="686">
        <v>108996</v>
      </c>
      <c r="F136" s="584">
        <v>119878</v>
      </c>
    </row>
    <row r="137" spans="2:6" ht="34.5" customHeight="1">
      <c r="B137" s="278">
        <v>436</v>
      </c>
      <c r="C137" s="33" t="s">
        <v>500</v>
      </c>
      <c r="D137" s="296" t="s">
        <v>501</v>
      </c>
      <c r="E137" s="685"/>
      <c r="F137" s="584"/>
    </row>
    <row r="138" spans="2:6" ht="34.5" customHeight="1">
      <c r="B138" s="278">
        <v>439</v>
      </c>
      <c r="C138" s="33" t="s">
        <v>502</v>
      </c>
      <c r="D138" s="296" t="s">
        <v>503</v>
      </c>
      <c r="E138" s="685">
        <v>8</v>
      </c>
      <c r="F138" s="584">
        <v>10</v>
      </c>
    </row>
    <row r="139" spans="2:6" ht="34.5" customHeight="1">
      <c r="B139" s="280" t="s">
        <v>504</v>
      </c>
      <c r="C139" s="32" t="s">
        <v>505</v>
      </c>
      <c r="D139" s="296" t="s">
        <v>506</v>
      </c>
      <c r="E139" s="685">
        <v>5067</v>
      </c>
      <c r="F139" s="584">
        <v>5167</v>
      </c>
    </row>
    <row r="140" spans="2:6" ht="34.5" customHeight="1">
      <c r="B140" s="280">
        <v>47</v>
      </c>
      <c r="C140" s="32" t="s">
        <v>507</v>
      </c>
      <c r="D140" s="296" t="s">
        <v>508</v>
      </c>
      <c r="E140" s="685"/>
      <c r="F140" s="584"/>
    </row>
    <row r="141" spans="2:6" ht="34.5" customHeight="1">
      <c r="B141" s="280">
        <v>48</v>
      </c>
      <c r="C141" s="32" t="s">
        <v>509</v>
      </c>
      <c r="D141" s="296" t="s">
        <v>510</v>
      </c>
      <c r="E141" s="685"/>
      <c r="F141" s="584"/>
    </row>
    <row r="142" spans="2:6" ht="34.5" customHeight="1">
      <c r="B142" s="280" t="s">
        <v>184</v>
      </c>
      <c r="C142" s="32" t="s">
        <v>511</v>
      </c>
      <c r="D142" s="296" t="s">
        <v>512</v>
      </c>
      <c r="E142" s="685">
        <v>106</v>
      </c>
      <c r="F142" s="584">
        <v>225</v>
      </c>
    </row>
    <row r="143" spans="2:7" ht="53.25" customHeight="1">
      <c r="B143" s="280"/>
      <c r="C143" s="32" t="s">
        <v>513</v>
      </c>
      <c r="D143" s="296" t="s">
        <v>514</v>
      </c>
      <c r="E143" s="584">
        <f>(E92+E96+E101-E100-E97-E95-E94-E93-E91-E82)</f>
        <v>31171</v>
      </c>
      <c r="F143" s="584">
        <f>(F92+F96+F101-F100-F97-F95-F94-F93-F91-F82)</f>
        <v>51757</v>
      </c>
      <c r="G143" s="614"/>
    </row>
    <row r="144" spans="2:7" ht="34.5" customHeight="1">
      <c r="B144" s="280"/>
      <c r="C144" s="32" t="s">
        <v>515</v>
      </c>
      <c r="D144" s="296" t="s">
        <v>516</v>
      </c>
      <c r="E144" s="636">
        <v>117714</v>
      </c>
      <c r="F144" s="636">
        <v>94281</v>
      </c>
      <c r="G144" s="614"/>
    </row>
    <row r="145" spans="2:6" ht="34.5" customHeight="1" thickBot="1">
      <c r="B145" s="281">
        <v>89</v>
      </c>
      <c r="C145" s="282" t="s">
        <v>517</v>
      </c>
      <c r="D145" s="298" t="s">
        <v>518</v>
      </c>
      <c r="E145" s="685"/>
      <c r="F145" s="585"/>
    </row>
    <row r="147" spans="2:4" ht="15.75">
      <c r="B147" s="1"/>
      <c r="C147" s="1"/>
      <c r="D147" s="1"/>
    </row>
    <row r="148" spans="2:4" ht="18.75">
      <c r="B148" s="1"/>
      <c r="C148" s="1"/>
      <c r="D148" s="289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8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X29"/>
  <sheetViews>
    <sheetView showGridLines="0" zoomScalePageLayoutView="0" workbookViewId="0" topLeftCell="A1">
      <selection activeCell="H10" sqref="H10"/>
    </sheetView>
  </sheetViews>
  <sheetFormatPr defaultColWidth="9.140625" defaultRowHeight="12.75"/>
  <cols>
    <col min="3" max="8" width="10.421875" style="0" customWidth="1"/>
  </cols>
  <sheetData>
    <row r="1" ht="12.75">
      <c r="X1" s="138" t="s">
        <v>756</v>
      </c>
    </row>
    <row r="2" spans="2:24" ht="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ht="18.75">
      <c r="B3" s="776" t="s">
        <v>528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</row>
    <row r="4" ht="13.5" thickBot="1"/>
    <row r="5" spans="2:24" ht="12.75">
      <c r="B5" s="777" t="s">
        <v>2</v>
      </c>
      <c r="C5" s="770" t="s">
        <v>529</v>
      </c>
      <c r="D5" s="770" t="s">
        <v>530</v>
      </c>
      <c r="E5" s="770" t="s">
        <v>733</v>
      </c>
      <c r="F5" s="770" t="s">
        <v>531</v>
      </c>
      <c r="G5" s="770" t="s">
        <v>532</v>
      </c>
      <c r="H5" s="770" t="s">
        <v>533</v>
      </c>
      <c r="I5" s="772" t="s">
        <v>3</v>
      </c>
      <c r="J5" s="773"/>
      <c r="K5" s="780" t="s">
        <v>6</v>
      </c>
      <c r="L5" s="781"/>
      <c r="M5" s="772" t="s">
        <v>8</v>
      </c>
      <c r="N5" s="773"/>
      <c r="O5" s="772" t="s">
        <v>11</v>
      </c>
      <c r="P5" s="773"/>
      <c r="Q5" s="768" t="s">
        <v>14</v>
      </c>
      <c r="R5" s="769"/>
      <c r="S5" s="768" t="s">
        <v>16</v>
      </c>
      <c r="T5" s="769"/>
      <c r="U5" s="768" t="s">
        <v>18</v>
      </c>
      <c r="V5" s="769"/>
      <c r="W5" s="768" t="s">
        <v>21</v>
      </c>
      <c r="X5" s="779"/>
    </row>
    <row r="6" spans="2:24" ht="39" thickBot="1">
      <c r="B6" s="778"/>
      <c r="C6" s="771"/>
      <c r="D6" s="771"/>
      <c r="E6" s="771"/>
      <c r="F6" s="771" t="s">
        <v>531</v>
      </c>
      <c r="G6" s="771" t="s">
        <v>532</v>
      </c>
      <c r="H6" s="771" t="s">
        <v>533</v>
      </c>
      <c r="I6" s="197" t="s">
        <v>855</v>
      </c>
      <c r="J6" s="197" t="s">
        <v>856</v>
      </c>
      <c r="K6" s="197" t="s">
        <v>855</v>
      </c>
      <c r="L6" s="197" t="s">
        <v>856</v>
      </c>
      <c r="M6" s="197" t="s">
        <v>855</v>
      </c>
      <c r="N6" s="197" t="s">
        <v>856</v>
      </c>
      <c r="O6" s="197" t="s">
        <v>855</v>
      </c>
      <c r="P6" s="197" t="s">
        <v>856</v>
      </c>
      <c r="Q6" s="197" t="s">
        <v>855</v>
      </c>
      <c r="R6" s="197" t="s">
        <v>856</v>
      </c>
      <c r="S6" s="197" t="s">
        <v>855</v>
      </c>
      <c r="T6" s="197" t="s">
        <v>856</v>
      </c>
      <c r="U6" s="197" t="s">
        <v>855</v>
      </c>
      <c r="V6" s="197" t="s">
        <v>856</v>
      </c>
      <c r="W6" s="197" t="s">
        <v>855</v>
      </c>
      <c r="X6" s="197" t="s">
        <v>856</v>
      </c>
    </row>
    <row r="7" spans="2:24" ht="12.75">
      <c r="B7" s="434">
        <v>1</v>
      </c>
      <c r="C7" s="633" t="s">
        <v>825</v>
      </c>
      <c r="D7" s="437">
        <v>22</v>
      </c>
      <c r="E7" s="437">
        <v>22</v>
      </c>
      <c r="F7" s="437">
        <v>22</v>
      </c>
      <c r="G7" s="437">
        <v>22</v>
      </c>
      <c r="H7" s="437"/>
      <c r="I7" s="437">
        <v>1</v>
      </c>
      <c r="J7" s="437">
        <v>1</v>
      </c>
      <c r="K7" s="437">
        <v>3</v>
      </c>
      <c r="L7" s="437">
        <v>3</v>
      </c>
      <c r="M7" s="437">
        <v>1</v>
      </c>
      <c r="N7" s="437">
        <v>1</v>
      </c>
      <c r="O7" s="437">
        <v>4</v>
      </c>
      <c r="P7" s="437">
        <v>4</v>
      </c>
      <c r="Q7" s="437">
        <v>13</v>
      </c>
      <c r="R7" s="437">
        <v>12</v>
      </c>
      <c r="S7" s="437"/>
      <c r="T7" s="437"/>
      <c r="U7" s="437"/>
      <c r="V7" s="437"/>
      <c r="W7" s="437">
        <f aca="true" t="shared" si="0" ref="W7:X10">(I7+K7+M7+O7+Q7+S7+U7)</f>
        <v>22</v>
      </c>
      <c r="X7" s="438">
        <f t="shared" si="0"/>
        <v>21</v>
      </c>
    </row>
    <row r="8" spans="2:24" ht="15" customHeight="1">
      <c r="B8" s="435">
        <v>2</v>
      </c>
      <c r="C8" s="626" t="s">
        <v>823</v>
      </c>
      <c r="D8" s="439">
        <v>3</v>
      </c>
      <c r="E8" s="439">
        <v>3</v>
      </c>
      <c r="F8" s="439">
        <v>3</v>
      </c>
      <c r="G8" s="439">
        <v>3</v>
      </c>
      <c r="H8" s="439"/>
      <c r="I8" s="439"/>
      <c r="J8" s="439"/>
      <c r="K8" s="439"/>
      <c r="L8" s="439"/>
      <c r="M8" s="439"/>
      <c r="N8" s="439"/>
      <c r="O8" s="439"/>
      <c r="P8" s="439"/>
      <c r="Q8" s="439">
        <v>3</v>
      </c>
      <c r="R8" s="439">
        <v>3</v>
      </c>
      <c r="S8" s="439"/>
      <c r="T8" s="439"/>
      <c r="U8" s="439"/>
      <c r="V8" s="439"/>
      <c r="W8" s="437">
        <f t="shared" si="0"/>
        <v>3</v>
      </c>
      <c r="X8" s="438">
        <f t="shared" si="0"/>
        <v>3</v>
      </c>
    </row>
    <row r="9" spans="2:24" ht="33.75">
      <c r="B9" s="435">
        <v>3</v>
      </c>
      <c r="C9" s="634" t="s">
        <v>824</v>
      </c>
      <c r="D9" s="439">
        <v>5</v>
      </c>
      <c r="E9" s="439">
        <v>5</v>
      </c>
      <c r="F9" s="439">
        <v>5</v>
      </c>
      <c r="G9" s="439">
        <v>4</v>
      </c>
      <c r="H9" s="626">
        <v>1</v>
      </c>
      <c r="I9" s="626"/>
      <c r="J9" s="626"/>
      <c r="K9" s="626"/>
      <c r="L9" s="626"/>
      <c r="M9" s="626"/>
      <c r="N9" s="626"/>
      <c r="O9" s="626">
        <v>5</v>
      </c>
      <c r="P9" s="626">
        <v>5</v>
      </c>
      <c r="Q9" s="626"/>
      <c r="R9" s="626"/>
      <c r="S9" s="626"/>
      <c r="T9" s="626"/>
      <c r="U9" s="626"/>
      <c r="V9" s="626"/>
      <c r="W9" s="627">
        <f t="shared" si="0"/>
        <v>5</v>
      </c>
      <c r="X9" s="628">
        <f t="shared" si="0"/>
        <v>5</v>
      </c>
    </row>
    <row r="10" spans="2:24" ht="25.5">
      <c r="B10" s="435">
        <v>4</v>
      </c>
      <c r="C10" s="635" t="s">
        <v>826</v>
      </c>
      <c r="D10" s="439">
        <v>2</v>
      </c>
      <c r="E10" s="439">
        <v>2</v>
      </c>
      <c r="F10" s="439">
        <v>2</v>
      </c>
      <c r="G10" s="439">
        <v>1</v>
      </c>
      <c r="H10" s="626">
        <v>1</v>
      </c>
      <c r="I10" s="626">
        <v>1</v>
      </c>
      <c r="J10" s="626">
        <v>1</v>
      </c>
      <c r="K10" s="626"/>
      <c r="L10" s="626"/>
      <c r="M10" s="626"/>
      <c r="N10" s="626"/>
      <c r="O10" s="626">
        <v>1</v>
      </c>
      <c r="P10" s="626">
        <v>1</v>
      </c>
      <c r="Q10" s="626"/>
      <c r="R10" s="626"/>
      <c r="S10" s="626"/>
      <c r="T10" s="626"/>
      <c r="U10" s="626"/>
      <c r="V10" s="626"/>
      <c r="W10" s="627">
        <f t="shared" si="0"/>
        <v>2</v>
      </c>
      <c r="X10" s="628">
        <f t="shared" si="0"/>
        <v>2</v>
      </c>
    </row>
    <row r="11" spans="2:24" ht="15" customHeight="1">
      <c r="B11" s="435">
        <v>5</v>
      </c>
      <c r="C11" s="439"/>
      <c r="D11" s="439"/>
      <c r="E11" s="439"/>
      <c r="F11" s="439"/>
      <c r="G11" s="439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9"/>
    </row>
    <row r="12" spans="2:24" ht="15" customHeight="1">
      <c r="B12" s="435">
        <v>6</v>
      </c>
      <c r="C12" s="439"/>
      <c r="D12" s="439"/>
      <c r="E12" s="439"/>
      <c r="F12" s="439"/>
      <c r="G12" s="439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9"/>
    </row>
    <row r="13" spans="2:24" ht="15" customHeight="1">
      <c r="B13" s="435">
        <v>7</v>
      </c>
      <c r="C13" s="439"/>
      <c r="D13" s="439"/>
      <c r="E13" s="439"/>
      <c r="F13" s="439"/>
      <c r="G13" s="439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9"/>
    </row>
    <row r="14" spans="2:24" ht="15" customHeight="1">
      <c r="B14" s="435">
        <v>8</v>
      </c>
      <c r="C14" s="439"/>
      <c r="D14" s="439"/>
      <c r="E14" s="439"/>
      <c r="F14" s="439"/>
      <c r="G14" s="439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9"/>
    </row>
    <row r="15" spans="2:24" ht="15" customHeight="1">
      <c r="B15" s="435">
        <v>9</v>
      </c>
      <c r="C15" s="439"/>
      <c r="D15" s="439"/>
      <c r="E15" s="439"/>
      <c r="F15" s="439"/>
      <c r="G15" s="439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9"/>
    </row>
    <row r="16" spans="2:24" ht="15" customHeight="1">
      <c r="B16" s="435">
        <v>10</v>
      </c>
      <c r="C16" s="439"/>
      <c r="D16" s="439"/>
      <c r="E16" s="439"/>
      <c r="F16" s="439"/>
      <c r="G16" s="439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9"/>
    </row>
    <row r="17" spans="2:24" ht="15" customHeight="1">
      <c r="B17" s="435">
        <v>11</v>
      </c>
      <c r="C17" s="439"/>
      <c r="D17" s="439"/>
      <c r="E17" s="439"/>
      <c r="F17" s="439"/>
      <c r="G17" s="439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9"/>
    </row>
    <row r="18" spans="2:24" ht="15" customHeight="1">
      <c r="B18" s="435">
        <v>12</v>
      </c>
      <c r="C18" s="439"/>
      <c r="D18" s="439"/>
      <c r="E18" s="439"/>
      <c r="F18" s="439"/>
      <c r="G18" s="439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9"/>
    </row>
    <row r="19" spans="2:24" ht="15" customHeight="1">
      <c r="B19" s="435">
        <v>13</v>
      </c>
      <c r="C19" s="439"/>
      <c r="D19" s="439"/>
      <c r="E19" s="439"/>
      <c r="F19" s="439"/>
      <c r="G19" s="439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9"/>
    </row>
    <row r="20" spans="2:24" ht="15" customHeight="1">
      <c r="B20" s="435">
        <v>14</v>
      </c>
      <c r="C20" s="439"/>
      <c r="D20" s="439"/>
      <c r="E20" s="439"/>
      <c r="F20" s="439"/>
      <c r="G20" s="439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9"/>
    </row>
    <row r="21" spans="2:24" ht="15" customHeight="1">
      <c r="B21" s="435">
        <v>15</v>
      </c>
      <c r="C21" s="439"/>
      <c r="D21" s="439"/>
      <c r="E21" s="439"/>
      <c r="F21" s="439"/>
      <c r="G21" s="439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9"/>
    </row>
    <row r="22" spans="2:24" ht="15" customHeight="1">
      <c r="B22" s="435">
        <v>16</v>
      </c>
      <c r="C22" s="439"/>
      <c r="D22" s="439"/>
      <c r="E22" s="439"/>
      <c r="F22" s="439"/>
      <c r="G22" s="439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9"/>
    </row>
    <row r="23" spans="2:24" ht="15" customHeight="1">
      <c r="B23" s="435">
        <v>17</v>
      </c>
      <c r="C23" s="439"/>
      <c r="D23" s="439"/>
      <c r="E23" s="439"/>
      <c r="F23" s="439"/>
      <c r="G23" s="439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9"/>
    </row>
    <row r="24" spans="2:24" ht="15" customHeight="1">
      <c r="B24" s="435">
        <v>18</v>
      </c>
      <c r="C24" s="439"/>
      <c r="D24" s="439"/>
      <c r="E24" s="439"/>
      <c r="F24" s="439"/>
      <c r="G24" s="439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9"/>
    </row>
    <row r="25" spans="2:24" ht="15" customHeight="1">
      <c r="B25" s="435">
        <v>19</v>
      </c>
      <c r="C25" s="439"/>
      <c r="D25" s="439"/>
      <c r="E25" s="439"/>
      <c r="F25" s="439"/>
      <c r="G25" s="439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9"/>
    </row>
    <row r="26" spans="2:24" ht="15" customHeight="1">
      <c r="B26" s="435">
        <v>20</v>
      </c>
      <c r="C26" s="439"/>
      <c r="D26" s="439"/>
      <c r="E26" s="439"/>
      <c r="F26" s="439"/>
      <c r="G26" s="439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9"/>
    </row>
    <row r="27" spans="2:24" ht="15" customHeight="1">
      <c r="B27" s="435">
        <v>21</v>
      </c>
      <c r="C27" s="439"/>
      <c r="D27" s="439"/>
      <c r="E27" s="439"/>
      <c r="F27" s="439"/>
      <c r="G27" s="439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9"/>
    </row>
    <row r="28" spans="2:24" ht="15" customHeight="1" thickBot="1">
      <c r="B28" s="436" t="s">
        <v>735</v>
      </c>
      <c r="C28" s="440"/>
      <c r="D28" s="440"/>
      <c r="E28" s="440"/>
      <c r="F28" s="440"/>
      <c r="G28" s="440"/>
      <c r="H28" s="630"/>
      <c r="I28" s="630"/>
      <c r="J28" s="630"/>
      <c r="K28" s="630"/>
      <c r="L28" s="630"/>
      <c r="M28" s="630"/>
      <c r="N28" s="630"/>
      <c r="O28" s="630"/>
      <c r="P28" s="630"/>
      <c r="Q28" s="630"/>
      <c r="R28" s="630"/>
      <c r="S28" s="630"/>
      <c r="T28" s="630"/>
      <c r="U28" s="630"/>
      <c r="V28" s="630"/>
      <c r="W28" s="630"/>
      <c r="X28" s="631"/>
    </row>
    <row r="29" spans="2:24" ht="15" customHeight="1" thickBot="1">
      <c r="B29" s="774" t="s">
        <v>534</v>
      </c>
      <c r="C29" s="775"/>
      <c r="D29" s="441">
        <f>SUM(D7:D28)</f>
        <v>32</v>
      </c>
      <c r="E29" s="441">
        <f aca="true" t="shared" si="1" ref="E29:X29">SUM(E7:E28)</f>
        <v>32</v>
      </c>
      <c r="F29" s="441">
        <f t="shared" si="1"/>
        <v>32</v>
      </c>
      <c r="G29" s="441">
        <f t="shared" si="1"/>
        <v>30</v>
      </c>
      <c r="H29" s="632">
        <f t="shared" si="1"/>
        <v>2</v>
      </c>
      <c r="I29" s="632">
        <f t="shared" si="1"/>
        <v>2</v>
      </c>
      <c r="J29" s="632">
        <f t="shared" si="1"/>
        <v>2</v>
      </c>
      <c r="K29" s="632">
        <f t="shared" si="1"/>
        <v>3</v>
      </c>
      <c r="L29" s="632">
        <f t="shared" si="1"/>
        <v>3</v>
      </c>
      <c r="M29" s="632">
        <f t="shared" si="1"/>
        <v>1</v>
      </c>
      <c r="N29" s="632">
        <f t="shared" si="1"/>
        <v>1</v>
      </c>
      <c r="O29" s="632">
        <f t="shared" si="1"/>
        <v>10</v>
      </c>
      <c r="P29" s="632">
        <f t="shared" si="1"/>
        <v>10</v>
      </c>
      <c r="Q29" s="632">
        <f t="shared" si="1"/>
        <v>16</v>
      </c>
      <c r="R29" s="632">
        <f t="shared" si="1"/>
        <v>15</v>
      </c>
      <c r="S29" s="632">
        <f t="shared" si="1"/>
        <v>0</v>
      </c>
      <c r="T29" s="632">
        <f t="shared" si="1"/>
        <v>0</v>
      </c>
      <c r="U29" s="632">
        <f t="shared" si="1"/>
        <v>0</v>
      </c>
      <c r="V29" s="632">
        <f t="shared" si="1"/>
        <v>0</v>
      </c>
      <c r="W29" s="632">
        <f t="shared" si="1"/>
        <v>32</v>
      </c>
      <c r="X29" s="632">
        <f t="shared" si="1"/>
        <v>31</v>
      </c>
    </row>
  </sheetData>
  <sheetProtection/>
  <mergeCells count="17"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  <mergeCell ref="S5:T5"/>
    <mergeCell ref="D5:D6"/>
    <mergeCell ref="F5:F6"/>
    <mergeCell ref="G5:G6"/>
    <mergeCell ref="H5:H6"/>
    <mergeCell ref="I5:J5"/>
    <mergeCell ref="E5:E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zoomScale="85" zoomScaleNormal="85" zoomScalePageLayoutView="0" workbookViewId="0" topLeftCell="A1">
      <selection activeCell="P13" sqref="P13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74" t="s">
        <v>757</v>
      </c>
    </row>
    <row r="5" spans="2:13" ht="15.75" customHeight="1">
      <c r="B5" s="784" t="s">
        <v>0</v>
      </c>
      <c r="C5" s="784"/>
      <c r="D5" s="784"/>
      <c r="E5" s="784"/>
      <c r="F5" s="784"/>
      <c r="G5" s="784"/>
      <c r="H5" s="182"/>
      <c r="I5" s="784" t="s">
        <v>1</v>
      </c>
      <c r="J5" s="784"/>
      <c r="K5" s="784"/>
      <c r="L5" s="784"/>
      <c r="M5" s="182"/>
    </row>
    <row r="6" spans="2:13" ht="15.75" customHeight="1" thickBot="1">
      <c r="B6" s="416"/>
      <c r="C6" s="416"/>
      <c r="D6" s="416"/>
      <c r="E6" s="416"/>
      <c r="F6" s="416"/>
      <c r="G6" s="416"/>
      <c r="H6" s="182"/>
      <c r="I6" s="424"/>
      <c r="J6" s="424"/>
      <c r="K6" s="424"/>
      <c r="L6" s="424"/>
      <c r="M6" s="182"/>
    </row>
    <row r="7" spans="2:13" ht="23.25" customHeight="1" thickBot="1">
      <c r="B7" s="793" t="s">
        <v>2</v>
      </c>
      <c r="C7" s="791" t="s">
        <v>79</v>
      </c>
      <c r="D7" s="795" t="s">
        <v>768</v>
      </c>
      <c r="E7" s="795"/>
      <c r="F7" s="782" t="s">
        <v>769</v>
      </c>
      <c r="G7" s="783"/>
      <c r="H7" s="423"/>
      <c r="I7" s="793" t="s">
        <v>2</v>
      </c>
      <c r="J7" s="791" t="s">
        <v>79</v>
      </c>
      <c r="K7" s="791" t="s">
        <v>853</v>
      </c>
      <c r="L7" s="798" t="s">
        <v>854</v>
      </c>
      <c r="M7" s="183"/>
    </row>
    <row r="8" spans="2:13" ht="40.5" customHeight="1" thickBot="1">
      <c r="B8" s="794"/>
      <c r="C8" s="792"/>
      <c r="D8" s="426" t="s">
        <v>851</v>
      </c>
      <c r="E8" s="185" t="s">
        <v>852</v>
      </c>
      <c r="F8" s="184" t="s">
        <v>851</v>
      </c>
      <c r="G8" s="185" t="s">
        <v>852</v>
      </c>
      <c r="H8" s="423"/>
      <c r="I8" s="794"/>
      <c r="J8" s="792"/>
      <c r="K8" s="792"/>
      <c r="L8" s="799"/>
      <c r="M8" s="183"/>
    </row>
    <row r="9" spans="2:13" ht="30" customHeight="1">
      <c r="B9" s="419">
        <v>1</v>
      </c>
      <c r="C9" s="427" t="s">
        <v>3</v>
      </c>
      <c r="D9" s="546">
        <v>2</v>
      </c>
      <c r="E9" s="476">
        <v>2</v>
      </c>
      <c r="F9" s="547">
        <v>3</v>
      </c>
      <c r="G9" s="489">
        <v>3</v>
      </c>
      <c r="H9" s="423"/>
      <c r="I9" s="422">
        <v>1</v>
      </c>
      <c r="J9" s="425" t="s">
        <v>4</v>
      </c>
      <c r="K9" s="546"/>
      <c r="L9" s="476"/>
      <c r="M9" s="183"/>
    </row>
    <row r="10" spans="2:13" ht="30" customHeight="1">
      <c r="B10" s="187">
        <v>2</v>
      </c>
      <c r="C10" s="24" t="s">
        <v>6</v>
      </c>
      <c r="D10" s="478">
        <v>3</v>
      </c>
      <c r="E10" s="430">
        <v>3</v>
      </c>
      <c r="F10" s="548"/>
      <c r="G10" s="549"/>
      <c r="H10" s="183"/>
      <c r="I10" s="187">
        <v>2</v>
      </c>
      <c r="J10" s="24" t="s">
        <v>609</v>
      </c>
      <c r="K10" s="478">
        <v>3</v>
      </c>
      <c r="L10" s="430">
        <v>3</v>
      </c>
      <c r="M10" s="183"/>
    </row>
    <row r="11" spans="2:13" ht="30" customHeight="1">
      <c r="B11" s="187">
        <v>3</v>
      </c>
      <c r="C11" s="24" t="s">
        <v>8</v>
      </c>
      <c r="D11" s="478">
        <v>1</v>
      </c>
      <c r="E11" s="430">
        <v>1</v>
      </c>
      <c r="F11" s="550"/>
      <c r="G11" s="430"/>
      <c r="H11" s="183"/>
      <c r="I11" s="187">
        <v>3</v>
      </c>
      <c r="J11" s="24" t="s">
        <v>9</v>
      </c>
      <c r="K11" s="478">
        <v>8</v>
      </c>
      <c r="L11" s="430">
        <v>7</v>
      </c>
      <c r="M11" s="183"/>
    </row>
    <row r="12" spans="2:13" ht="30" customHeight="1">
      <c r="B12" s="187">
        <v>4</v>
      </c>
      <c r="C12" s="24" t="s">
        <v>11</v>
      </c>
      <c r="D12" s="478">
        <v>10</v>
      </c>
      <c r="E12" s="430">
        <v>10</v>
      </c>
      <c r="F12" s="548"/>
      <c r="G12" s="476"/>
      <c r="H12" s="183"/>
      <c r="I12" s="187">
        <v>4</v>
      </c>
      <c r="J12" s="24" t="s">
        <v>12</v>
      </c>
      <c r="K12" s="478">
        <v>16</v>
      </c>
      <c r="L12" s="430">
        <v>16</v>
      </c>
      <c r="M12" s="183"/>
    </row>
    <row r="13" spans="2:13" ht="30" customHeight="1" thickBot="1">
      <c r="B13" s="187">
        <v>5</v>
      </c>
      <c r="C13" s="24" t="s">
        <v>14</v>
      </c>
      <c r="D13" s="478">
        <v>16</v>
      </c>
      <c r="E13" s="430">
        <v>15</v>
      </c>
      <c r="F13" s="551"/>
      <c r="G13" s="552"/>
      <c r="H13" s="183"/>
      <c r="I13" s="189">
        <v>5</v>
      </c>
      <c r="J13" s="28" t="s">
        <v>736</v>
      </c>
      <c r="K13" s="480">
        <v>5</v>
      </c>
      <c r="L13" s="493">
        <v>5</v>
      </c>
      <c r="M13" s="183"/>
    </row>
    <row r="14" spans="2:13" ht="30" customHeight="1">
      <c r="B14" s="187">
        <v>6</v>
      </c>
      <c r="C14" s="24" t="s">
        <v>16</v>
      </c>
      <c r="D14" s="478"/>
      <c r="E14" s="430"/>
      <c r="F14" s="551"/>
      <c r="G14" s="552"/>
      <c r="H14" s="183"/>
      <c r="I14" s="785" t="s">
        <v>21</v>
      </c>
      <c r="J14" s="786"/>
      <c r="K14" s="556">
        <f>SUM(K9:K13)</f>
        <v>32</v>
      </c>
      <c r="L14" s="556">
        <f>SUM(L9:L13)</f>
        <v>31</v>
      </c>
      <c r="M14" s="183"/>
    </row>
    <row r="15" spans="2:13" ht="30" customHeight="1" thickBot="1">
      <c r="B15" s="188">
        <v>7</v>
      </c>
      <c r="C15" s="28" t="s">
        <v>18</v>
      </c>
      <c r="D15" s="542"/>
      <c r="E15" s="432"/>
      <c r="F15" s="553"/>
      <c r="G15" s="499"/>
      <c r="H15" s="183"/>
      <c r="I15" s="787" t="s">
        <v>19</v>
      </c>
      <c r="J15" s="788"/>
      <c r="K15" s="557">
        <v>51.75</v>
      </c>
      <c r="L15" s="558">
        <v>52.26</v>
      </c>
      <c r="M15" s="183"/>
    </row>
    <row r="16" spans="2:13" ht="30" customHeight="1" thickBot="1">
      <c r="B16" s="789" t="s">
        <v>21</v>
      </c>
      <c r="C16" s="790"/>
      <c r="D16" s="554">
        <f>SUM(D9:D15)</f>
        <v>32</v>
      </c>
      <c r="E16" s="555">
        <f>SUM(E9:E15)</f>
        <v>31</v>
      </c>
      <c r="F16" s="555">
        <f>SUM(F9:F15)</f>
        <v>3</v>
      </c>
      <c r="G16" s="555">
        <f>SUM(G9:G15)</f>
        <v>3</v>
      </c>
      <c r="H16" s="80"/>
      <c r="I16" s="396" t="s">
        <v>523</v>
      </c>
      <c r="J16" s="193"/>
      <c r="K16" s="80"/>
      <c r="L16" s="80"/>
      <c r="M16" s="183"/>
    </row>
    <row r="17" spans="2:13" ht="21.75" customHeight="1">
      <c r="B17" s="396" t="s">
        <v>523</v>
      </c>
      <c r="C17" s="193"/>
      <c r="D17" s="80"/>
      <c r="E17" s="80"/>
      <c r="F17" s="80"/>
      <c r="G17" s="80"/>
      <c r="H17" s="80"/>
      <c r="I17" s="80"/>
      <c r="J17" s="193"/>
      <c r="K17" s="80"/>
      <c r="L17" s="80"/>
      <c r="M17" s="183"/>
    </row>
    <row r="18" spans="3:13" ht="15.75">
      <c r="C18" s="35"/>
      <c r="D18" s="183"/>
      <c r="E18" s="183"/>
      <c r="F18" s="183"/>
      <c r="G18" s="183"/>
      <c r="H18" s="80"/>
      <c r="I18" s="80"/>
      <c r="J18" s="80"/>
      <c r="K18" s="80"/>
      <c r="L18" s="80"/>
      <c r="M18" s="183"/>
    </row>
    <row r="19" spans="2:13" ht="18.75" customHeight="1">
      <c r="B19" s="800" t="s">
        <v>524</v>
      </c>
      <c r="C19" s="800"/>
      <c r="D19" s="800"/>
      <c r="E19" s="800"/>
      <c r="F19" s="800"/>
      <c r="G19" s="800"/>
      <c r="H19" s="183"/>
      <c r="I19" s="784" t="s">
        <v>583</v>
      </c>
      <c r="J19" s="784"/>
      <c r="K19" s="784"/>
      <c r="L19" s="784"/>
      <c r="M19" s="183"/>
    </row>
    <row r="20" spans="6:13" ht="18.75" customHeight="1" thickBot="1">
      <c r="F20" s="418"/>
      <c r="G20" s="418"/>
      <c r="M20" s="196"/>
    </row>
    <row r="21" spans="2:13" ht="25.5" customHeight="1" thickBot="1">
      <c r="B21" s="793" t="s">
        <v>2</v>
      </c>
      <c r="C21" s="791" t="s">
        <v>79</v>
      </c>
      <c r="D21" s="795" t="s">
        <v>768</v>
      </c>
      <c r="E21" s="795"/>
      <c r="F21" s="782" t="s">
        <v>769</v>
      </c>
      <c r="G21" s="783"/>
      <c r="I21" s="793" t="s">
        <v>2</v>
      </c>
      <c r="J21" s="796" t="s">
        <v>79</v>
      </c>
      <c r="K21" s="796" t="s">
        <v>853</v>
      </c>
      <c r="L21" s="798" t="s">
        <v>854</v>
      </c>
      <c r="M21" s="388"/>
    </row>
    <row r="22" spans="2:12" ht="32.25" thickBot="1">
      <c r="B22" s="794"/>
      <c r="C22" s="792"/>
      <c r="D22" s="426" t="s">
        <v>851</v>
      </c>
      <c r="E22" s="185" t="s">
        <v>852</v>
      </c>
      <c r="F22" s="421" t="s">
        <v>851</v>
      </c>
      <c r="G22" s="420" t="s">
        <v>852</v>
      </c>
      <c r="I22" s="794"/>
      <c r="J22" s="797"/>
      <c r="K22" s="797"/>
      <c r="L22" s="799"/>
    </row>
    <row r="23" spans="2:13" ht="30" customHeight="1">
      <c r="B23" s="186">
        <v>1</v>
      </c>
      <c r="C23" s="425" t="s">
        <v>610</v>
      </c>
      <c r="D23" s="546">
        <v>27</v>
      </c>
      <c r="E23" s="476">
        <v>26</v>
      </c>
      <c r="F23" s="547">
        <v>3</v>
      </c>
      <c r="G23" s="559">
        <v>3</v>
      </c>
      <c r="I23" s="186">
        <v>1</v>
      </c>
      <c r="J23" s="29" t="s">
        <v>5</v>
      </c>
      <c r="K23" s="468"/>
      <c r="L23" s="476"/>
      <c r="M23" s="27"/>
    </row>
    <row r="24" spans="2:13" ht="30" customHeight="1" thickBot="1">
      <c r="B24" s="188">
        <v>2</v>
      </c>
      <c r="C24" s="28" t="s">
        <v>611</v>
      </c>
      <c r="D24" s="542">
        <v>5</v>
      </c>
      <c r="E24" s="432">
        <v>5</v>
      </c>
      <c r="F24" s="560"/>
      <c r="G24" s="561"/>
      <c r="I24" s="187">
        <v>2</v>
      </c>
      <c r="J24" s="24" t="s">
        <v>7</v>
      </c>
      <c r="K24" s="428">
        <v>2</v>
      </c>
      <c r="L24" s="430">
        <v>1</v>
      </c>
      <c r="M24" s="27"/>
    </row>
    <row r="25" spans="2:13" ht="30" customHeight="1" thickBot="1">
      <c r="B25" s="789" t="s">
        <v>21</v>
      </c>
      <c r="C25" s="790"/>
      <c r="D25" s="554">
        <f>SUM(D23:D24)</f>
        <v>32</v>
      </c>
      <c r="E25" s="554">
        <f>SUM(E23:E24)</f>
        <v>31</v>
      </c>
      <c r="F25" s="554">
        <f>SUM(F23:F24)</f>
        <v>3</v>
      </c>
      <c r="G25" s="554">
        <f>SUM(G23:G24)</f>
        <v>3</v>
      </c>
      <c r="I25" s="187">
        <v>3</v>
      </c>
      <c r="J25" s="24" t="s">
        <v>10</v>
      </c>
      <c r="K25" s="428">
        <v>5</v>
      </c>
      <c r="L25" s="430">
        <v>2</v>
      </c>
      <c r="M25" s="27"/>
    </row>
    <row r="26" spans="2:13" ht="30" customHeight="1">
      <c r="B26" s="396" t="s">
        <v>523</v>
      </c>
      <c r="I26" s="187">
        <v>4</v>
      </c>
      <c r="J26" s="24" t="s">
        <v>13</v>
      </c>
      <c r="K26" s="428"/>
      <c r="L26" s="430">
        <v>3</v>
      </c>
      <c r="M26" s="27"/>
    </row>
    <row r="27" spans="9:15" ht="30" customHeight="1">
      <c r="I27" s="187">
        <v>5</v>
      </c>
      <c r="J27" s="24" t="s">
        <v>15</v>
      </c>
      <c r="K27" s="428">
        <v>4</v>
      </c>
      <c r="L27" s="430">
        <v>3</v>
      </c>
      <c r="M27" s="27"/>
      <c r="O27" s="27"/>
    </row>
    <row r="28" spans="9:13" ht="30" customHeight="1">
      <c r="I28" s="187">
        <v>6</v>
      </c>
      <c r="J28" s="24" t="s">
        <v>17</v>
      </c>
      <c r="K28" s="428">
        <v>5</v>
      </c>
      <c r="L28" s="430">
        <v>6</v>
      </c>
      <c r="M28" s="27"/>
    </row>
    <row r="29" spans="9:13" ht="30" customHeight="1">
      <c r="I29" s="187">
        <v>7</v>
      </c>
      <c r="J29" s="24" t="s">
        <v>20</v>
      </c>
      <c r="K29" s="428">
        <v>8</v>
      </c>
      <c r="L29" s="430">
        <v>9</v>
      </c>
      <c r="M29" s="27"/>
    </row>
    <row r="30" spans="9:13" ht="30" customHeight="1" thickBot="1">
      <c r="I30" s="188">
        <v>8</v>
      </c>
      <c r="J30" s="28" t="s">
        <v>22</v>
      </c>
      <c r="K30" s="431">
        <v>8</v>
      </c>
      <c r="L30" s="432">
        <v>7</v>
      </c>
      <c r="M30" s="27"/>
    </row>
    <row r="31" spans="9:13" ht="30" customHeight="1" thickBot="1">
      <c r="I31" s="194"/>
      <c r="J31" s="417" t="s">
        <v>21</v>
      </c>
      <c r="K31" s="562">
        <f>SUM(K23:K30)</f>
        <v>32</v>
      </c>
      <c r="L31" s="562">
        <f>SUM(L23:L30)</f>
        <v>31</v>
      </c>
      <c r="M31" s="27"/>
    </row>
    <row r="32" spans="9:13" ht="30" customHeight="1">
      <c r="I32" s="396" t="s">
        <v>523</v>
      </c>
      <c r="M32" s="27"/>
    </row>
    <row r="33" ht="26.25" customHeight="1">
      <c r="I33" s="396"/>
    </row>
    <row r="34" ht="16.5" customHeight="1"/>
    <row r="35" ht="15.75">
      <c r="I35" s="396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fitToHeight="1" fitToWidth="1" horizontalDpi="600" verticalDpi="600" orientation="portrait" paperSize="8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32"/>
  <sheetViews>
    <sheetView showGridLines="0" zoomScale="75" zoomScaleNormal="75" zoomScaleSheetLayoutView="70" workbookViewId="0" topLeftCell="A1">
      <selection activeCell="M25" sqref="M25"/>
    </sheetView>
  </sheetViews>
  <sheetFormatPr defaultColWidth="9.140625" defaultRowHeight="12.75"/>
  <cols>
    <col min="1" max="2" width="9.140625" style="208" customWidth="1"/>
    <col min="3" max="3" width="61.140625" style="208" customWidth="1"/>
    <col min="4" max="4" width="25.7109375" style="208" customWidth="1"/>
    <col min="5" max="5" width="2.28125" style="208" customWidth="1"/>
    <col min="6" max="6" width="9.140625" style="208" customWidth="1"/>
    <col min="7" max="7" width="69.00390625" style="208" customWidth="1"/>
    <col min="8" max="8" width="25.7109375" style="208" customWidth="1"/>
    <col min="9" max="16384" width="9.140625" style="208" customWidth="1"/>
  </cols>
  <sheetData>
    <row r="2" ht="15.75">
      <c r="H2" s="74" t="s">
        <v>758</v>
      </c>
    </row>
    <row r="3" ht="15">
      <c r="H3" s="209"/>
    </row>
    <row r="5" spans="2:8" ht="18.75">
      <c r="B5" s="801" t="s">
        <v>78</v>
      </c>
      <c r="C5" s="801"/>
      <c r="D5" s="801"/>
      <c r="E5" s="801"/>
      <c r="F5" s="801"/>
      <c r="G5" s="801"/>
      <c r="H5" s="801"/>
    </row>
    <row r="6" spans="2:5" ht="15.75" thickBot="1">
      <c r="B6" s="210"/>
      <c r="C6" s="210"/>
      <c r="D6" s="210"/>
      <c r="E6" s="210"/>
    </row>
    <row r="7" spans="2:8" ht="21" customHeight="1">
      <c r="B7" s="760" t="s">
        <v>61</v>
      </c>
      <c r="C7" s="758" t="s">
        <v>77</v>
      </c>
      <c r="D7" s="758" t="s">
        <v>63</v>
      </c>
      <c r="E7" s="807"/>
      <c r="F7" s="758" t="s">
        <v>61</v>
      </c>
      <c r="G7" s="758" t="s">
        <v>77</v>
      </c>
      <c r="H7" s="762" t="s">
        <v>63</v>
      </c>
    </row>
    <row r="8" spans="2:15" ht="25.5" customHeight="1">
      <c r="B8" s="802"/>
      <c r="C8" s="803"/>
      <c r="D8" s="803"/>
      <c r="E8" s="808"/>
      <c r="F8" s="803"/>
      <c r="G8" s="803"/>
      <c r="H8" s="809"/>
      <c r="I8" s="811"/>
      <c r="J8" s="810"/>
      <c r="K8" s="811"/>
      <c r="L8" s="810"/>
      <c r="M8" s="811"/>
      <c r="N8" s="811"/>
      <c r="O8" s="811"/>
    </row>
    <row r="9" spans="2:15" ht="30" customHeight="1">
      <c r="B9" s="215"/>
      <c r="C9" s="199" t="s">
        <v>838</v>
      </c>
      <c r="D9" s="563">
        <v>32</v>
      </c>
      <c r="E9" s="198"/>
      <c r="F9" s="199"/>
      <c r="G9" s="199" t="s">
        <v>840</v>
      </c>
      <c r="H9" s="566">
        <v>31</v>
      </c>
      <c r="I9" s="811"/>
      <c r="J9" s="810"/>
      <c r="K9" s="811"/>
      <c r="L9" s="810"/>
      <c r="M9" s="811"/>
      <c r="N9" s="811"/>
      <c r="O9" s="811"/>
    </row>
    <row r="10" spans="2:15" s="211" customFormat="1" ht="30" customHeight="1">
      <c r="B10" s="216"/>
      <c r="C10" s="200" t="s">
        <v>842</v>
      </c>
      <c r="D10" s="565"/>
      <c r="E10" s="201"/>
      <c r="F10" s="216"/>
      <c r="G10" s="200" t="s">
        <v>846</v>
      </c>
      <c r="H10" s="568"/>
      <c r="I10" s="810"/>
      <c r="J10" s="810"/>
      <c r="K10" s="811"/>
      <c r="L10" s="810"/>
      <c r="M10" s="811"/>
      <c r="N10" s="811"/>
      <c r="O10" s="811"/>
    </row>
    <row r="11" spans="2:15" ht="30" customHeight="1">
      <c r="B11" s="216" t="s">
        <v>82</v>
      </c>
      <c r="C11" s="615" t="s">
        <v>793</v>
      </c>
      <c r="D11" s="565"/>
      <c r="E11" s="203"/>
      <c r="F11" s="216" t="s">
        <v>82</v>
      </c>
      <c r="G11" s="615"/>
      <c r="H11" s="568"/>
      <c r="I11" s="212"/>
      <c r="J11" s="212"/>
      <c r="K11" s="212"/>
      <c r="L11" s="212"/>
      <c r="M11" s="212"/>
      <c r="N11" s="212"/>
      <c r="O11" s="212"/>
    </row>
    <row r="12" spans="2:15" ht="30" customHeight="1">
      <c r="B12" s="216" t="s">
        <v>85</v>
      </c>
      <c r="C12" s="202"/>
      <c r="D12" s="565"/>
      <c r="E12" s="203"/>
      <c r="F12" s="216" t="s">
        <v>85</v>
      </c>
      <c r="G12" s="616"/>
      <c r="H12" s="568"/>
      <c r="I12" s="212"/>
      <c r="J12" s="212"/>
      <c r="K12" s="212"/>
      <c r="L12" s="212"/>
      <c r="M12" s="212"/>
      <c r="N12" s="212"/>
      <c r="O12" s="212"/>
    </row>
    <row r="13" spans="2:15" ht="30" customHeight="1">
      <c r="B13" s="216" t="s">
        <v>86</v>
      </c>
      <c r="C13" s="202"/>
      <c r="D13" s="565"/>
      <c r="E13" s="203"/>
      <c r="F13" s="216" t="s">
        <v>86</v>
      </c>
      <c r="G13" s="616"/>
      <c r="H13" s="568"/>
      <c r="I13" s="212"/>
      <c r="J13" s="212"/>
      <c r="K13" s="212"/>
      <c r="L13" s="212"/>
      <c r="M13" s="212"/>
      <c r="N13" s="212"/>
      <c r="O13" s="212"/>
    </row>
    <row r="14" spans="2:15" ht="30" customHeight="1">
      <c r="B14" s="216" t="s">
        <v>91</v>
      </c>
      <c r="C14" s="202"/>
      <c r="D14" s="565"/>
      <c r="E14" s="203"/>
      <c r="F14" s="216" t="s">
        <v>91</v>
      </c>
      <c r="G14" s="616"/>
      <c r="H14" s="568"/>
      <c r="I14" s="212"/>
      <c r="J14" s="212"/>
      <c r="K14" s="212"/>
      <c r="L14" s="212"/>
      <c r="M14" s="212"/>
      <c r="N14" s="212"/>
      <c r="O14" s="212"/>
    </row>
    <row r="15" spans="2:15" s="214" customFormat="1" ht="30" customHeight="1">
      <c r="B15" s="217"/>
      <c r="C15" s="200" t="s">
        <v>772</v>
      </c>
      <c r="D15" s="565"/>
      <c r="E15" s="204"/>
      <c r="F15" s="217"/>
      <c r="G15" s="617" t="s">
        <v>847</v>
      </c>
      <c r="H15" s="568"/>
      <c r="I15" s="213"/>
      <c r="J15" s="213"/>
      <c r="K15" s="213"/>
      <c r="L15" s="213"/>
      <c r="M15" s="213"/>
      <c r="N15" s="213"/>
      <c r="O15" s="213"/>
    </row>
    <row r="16" spans="2:15" ht="30" customHeight="1">
      <c r="B16" s="216" t="s">
        <v>82</v>
      </c>
      <c r="C16" s="615" t="s">
        <v>794</v>
      </c>
      <c r="D16" s="565"/>
      <c r="E16" s="203"/>
      <c r="F16" s="216" t="s">
        <v>82</v>
      </c>
      <c r="G16" s="615"/>
      <c r="H16" s="568"/>
      <c r="I16" s="212"/>
      <c r="J16" s="212"/>
      <c r="K16" s="212"/>
      <c r="L16" s="212"/>
      <c r="M16" s="212"/>
      <c r="N16" s="212"/>
      <c r="O16" s="212"/>
    </row>
    <row r="17" spans="2:15" ht="30" customHeight="1">
      <c r="B17" s="216" t="s">
        <v>85</v>
      </c>
      <c r="C17" s="202"/>
      <c r="D17" s="565"/>
      <c r="E17" s="203"/>
      <c r="F17" s="216" t="s">
        <v>85</v>
      </c>
      <c r="G17" s="202"/>
      <c r="H17" s="568"/>
      <c r="I17" s="212"/>
      <c r="J17" s="212"/>
      <c r="K17" s="212"/>
      <c r="L17" s="212"/>
      <c r="M17" s="212"/>
      <c r="N17" s="212"/>
      <c r="O17" s="212"/>
    </row>
    <row r="18" spans="2:15" ht="30" customHeight="1">
      <c r="B18" s="218"/>
      <c r="C18" s="205" t="s">
        <v>839</v>
      </c>
      <c r="D18" s="564">
        <v>32</v>
      </c>
      <c r="E18" s="806"/>
      <c r="F18" s="206"/>
      <c r="G18" s="205" t="s">
        <v>841</v>
      </c>
      <c r="H18" s="567">
        <v>31</v>
      </c>
      <c r="I18" s="212"/>
      <c r="J18" s="212"/>
      <c r="K18" s="212"/>
      <c r="L18" s="212"/>
      <c r="M18" s="212"/>
      <c r="N18" s="212"/>
      <c r="O18" s="212"/>
    </row>
    <row r="19" spans="2:15" ht="15.75">
      <c r="B19" s="219"/>
      <c r="C19" s="207"/>
      <c r="D19" s="207"/>
      <c r="E19" s="806"/>
      <c r="F19" s="207"/>
      <c r="G19" s="207"/>
      <c r="H19" s="220"/>
      <c r="I19" s="212"/>
      <c r="J19" s="212"/>
      <c r="K19" s="212"/>
      <c r="L19" s="212"/>
      <c r="M19" s="212"/>
      <c r="N19" s="212"/>
      <c r="O19" s="212"/>
    </row>
    <row r="20" spans="2:15" ht="15">
      <c r="B20" s="802" t="s">
        <v>61</v>
      </c>
      <c r="C20" s="803" t="s">
        <v>77</v>
      </c>
      <c r="D20" s="804" t="s">
        <v>63</v>
      </c>
      <c r="E20" s="806"/>
      <c r="F20" s="805" t="s">
        <v>61</v>
      </c>
      <c r="G20" s="803" t="s">
        <v>77</v>
      </c>
      <c r="H20" s="809" t="s">
        <v>63</v>
      </c>
      <c r="I20" s="212"/>
      <c r="J20" s="212"/>
      <c r="K20" s="212"/>
      <c r="L20" s="212"/>
      <c r="M20" s="212"/>
      <c r="N20" s="212"/>
      <c r="O20" s="212"/>
    </row>
    <row r="21" spans="2:15" ht="15">
      <c r="B21" s="802"/>
      <c r="C21" s="803"/>
      <c r="D21" s="804"/>
      <c r="E21" s="806"/>
      <c r="F21" s="805"/>
      <c r="G21" s="803"/>
      <c r="H21" s="809"/>
      <c r="I21" s="212"/>
      <c r="J21" s="212"/>
      <c r="K21" s="212"/>
      <c r="L21" s="212"/>
      <c r="M21" s="212"/>
      <c r="N21" s="212"/>
      <c r="O21" s="212"/>
    </row>
    <row r="22" spans="2:8" ht="30" customHeight="1">
      <c r="B22" s="215"/>
      <c r="C22" s="199" t="s">
        <v>839</v>
      </c>
      <c r="D22" s="563">
        <v>32</v>
      </c>
      <c r="E22" s="198"/>
      <c r="F22" s="199"/>
      <c r="G22" s="199" t="s">
        <v>841</v>
      </c>
      <c r="H22" s="566">
        <v>31</v>
      </c>
    </row>
    <row r="23" spans="2:8" ht="30" customHeight="1">
      <c r="B23" s="216"/>
      <c r="C23" s="200" t="s">
        <v>843</v>
      </c>
      <c r="D23" s="565"/>
      <c r="E23" s="203"/>
      <c r="F23" s="216"/>
      <c r="G23" s="200" t="s">
        <v>848</v>
      </c>
      <c r="H23" s="568"/>
    </row>
    <row r="24" spans="2:8" ht="30" customHeight="1">
      <c r="B24" s="216" t="s">
        <v>82</v>
      </c>
      <c r="C24" s="395" t="s">
        <v>844</v>
      </c>
      <c r="D24" s="565">
        <v>1</v>
      </c>
      <c r="E24" s="203"/>
      <c r="F24" s="216" t="s">
        <v>82</v>
      </c>
      <c r="G24" s="395" t="s">
        <v>58</v>
      </c>
      <c r="H24" s="568"/>
    </row>
    <row r="25" spans="2:8" ht="30" customHeight="1">
      <c r="B25" s="216" t="s">
        <v>85</v>
      </c>
      <c r="C25" s="202"/>
      <c r="D25" s="565"/>
      <c r="E25" s="203"/>
      <c r="F25" s="216" t="s">
        <v>85</v>
      </c>
      <c r="G25" s="202"/>
      <c r="H25" s="568"/>
    </row>
    <row r="26" spans="2:8" ht="30" customHeight="1">
      <c r="B26" s="216" t="s">
        <v>86</v>
      </c>
      <c r="C26" s="202"/>
      <c r="D26" s="565"/>
      <c r="E26" s="203"/>
      <c r="F26" s="216" t="s">
        <v>86</v>
      </c>
      <c r="G26" s="202"/>
      <c r="H26" s="568"/>
    </row>
    <row r="27" spans="2:8" ht="30" customHeight="1">
      <c r="B27" s="216" t="s">
        <v>91</v>
      </c>
      <c r="C27" s="202"/>
      <c r="D27" s="565"/>
      <c r="E27" s="203"/>
      <c r="F27" s="216" t="s">
        <v>91</v>
      </c>
      <c r="G27" s="202"/>
      <c r="H27" s="568"/>
    </row>
    <row r="28" spans="2:8" ht="30" customHeight="1">
      <c r="B28" s="217"/>
      <c r="C28" s="200" t="s">
        <v>845</v>
      </c>
      <c r="D28" s="569"/>
      <c r="E28" s="204"/>
      <c r="F28" s="217"/>
      <c r="G28" s="200" t="s">
        <v>849</v>
      </c>
      <c r="H28" s="570"/>
    </row>
    <row r="29" spans="2:8" ht="30" customHeight="1">
      <c r="B29" s="216" t="s">
        <v>82</v>
      </c>
      <c r="C29" s="395" t="s">
        <v>58</v>
      </c>
      <c r="D29" s="565"/>
      <c r="E29" s="203"/>
      <c r="F29" s="216" t="s">
        <v>82</v>
      </c>
      <c r="G29" s="395" t="s">
        <v>58</v>
      </c>
      <c r="H29" s="568"/>
    </row>
    <row r="30" spans="2:8" ht="30" customHeight="1">
      <c r="B30" s="216" t="s">
        <v>85</v>
      </c>
      <c r="C30" s="202"/>
      <c r="D30" s="565"/>
      <c r="E30" s="203"/>
      <c r="F30" s="216" t="s">
        <v>85</v>
      </c>
      <c r="G30" s="202"/>
      <c r="H30" s="568"/>
    </row>
    <row r="31" spans="2:8" ht="30" customHeight="1" thickBot="1">
      <c r="B31" s="221"/>
      <c r="C31" s="222" t="s">
        <v>840</v>
      </c>
      <c r="D31" s="571">
        <v>31</v>
      </c>
      <c r="E31" s="223"/>
      <c r="F31" s="222"/>
      <c r="G31" s="222" t="s">
        <v>850</v>
      </c>
      <c r="H31" s="572">
        <v>31</v>
      </c>
    </row>
    <row r="32" spans="2:3" ht="15">
      <c r="B32" s="195" t="s">
        <v>523</v>
      </c>
      <c r="C32" s="195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600" verticalDpi="600" orientation="landscape" paperSize="8" scale="91" r:id="rId2"/>
  <ignoredErrors>
    <ignoredError sqref="B11:B17 F24:F30 B24:B30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2:P71"/>
  <sheetViews>
    <sheetView zoomScale="115" zoomScaleNormal="115" zoomScalePageLayoutView="0" workbookViewId="0" topLeftCell="B43">
      <selection activeCell="I78" sqref="I78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397" t="s">
        <v>759</v>
      </c>
    </row>
    <row r="4" spans="3:15" s="23" customFormat="1" ht="16.5">
      <c r="C4" s="812" t="s">
        <v>879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</row>
    <row r="5" spans="3:15" s="23" customFormat="1" ht="14.25" thickBot="1"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397" t="s">
        <v>60</v>
      </c>
    </row>
    <row r="6" spans="3:15" s="23" customFormat="1" ht="15" customHeight="1">
      <c r="C6" s="827" t="s">
        <v>792</v>
      </c>
      <c r="D6" s="830" t="s">
        <v>21</v>
      </c>
      <c r="E6" s="831"/>
      <c r="F6" s="832"/>
      <c r="G6" s="813" t="s">
        <v>738</v>
      </c>
      <c r="H6" s="814"/>
      <c r="I6" s="815"/>
      <c r="J6" s="816" t="s">
        <v>111</v>
      </c>
      <c r="K6" s="817"/>
      <c r="L6" s="818"/>
      <c r="M6" s="813" t="s">
        <v>112</v>
      </c>
      <c r="N6" s="814"/>
      <c r="O6" s="815"/>
    </row>
    <row r="7" spans="3:15" s="23" customFormat="1" ht="12.75" customHeight="1">
      <c r="C7" s="828"/>
      <c r="D7" s="822" t="s">
        <v>63</v>
      </c>
      <c r="E7" s="824" t="s">
        <v>520</v>
      </c>
      <c r="F7" s="820" t="s">
        <v>608</v>
      </c>
      <c r="G7" s="822" t="s">
        <v>63</v>
      </c>
      <c r="H7" s="824" t="s">
        <v>520</v>
      </c>
      <c r="I7" s="820" t="s">
        <v>608</v>
      </c>
      <c r="J7" s="822" t="s">
        <v>63</v>
      </c>
      <c r="K7" s="824" t="s">
        <v>520</v>
      </c>
      <c r="L7" s="820" t="s">
        <v>608</v>
      </c>
      <c r="M7" s="822" t="s">
        <v>63</v>
      </c>
      <c r="N7" s="824" t="s">
        <v>520</v>
      </c>
      <c r="O7" s="820" t="s">
        <v>608</v>
      </c>
    </row>
    <row r="8" spans="3:15" s="23" customFormat="1" ht="21.75" customHeight="1" thickBot="1">
      <c r="C8" s="829"/>
      <c r="D8" s="823"/>
      <c r="E8" s="825"/>
      <c r="F8" s="821"/>
      <c r="G8" s="823"/>
      <c r="H8" s="825"/>
      <c r="I8" s="821"/>
      <c r="J8" s="823"/>
      <c r="K8" s="825"/>
      <c r="L8" s="821"/>
      <c r="M8" s="823"/>
      <c r="N8" s="825"/>
      <c r="O8" s="821"/>
    </row>
    <row r="9" spans="3:15" s="23" customFormat="1" ht="15">
      <c r="C9" s="178" t="s">
        <v>113</v>
      </c>
      <c r="D9" s="123">
        <v>31</v>
      </c>
      <c r="E9" s="124">
        <v>1508412</v>
      </c>
      <c r="F9" s="452">
        <f>(E9/D9)</f>
        <v>48658.45161290323</v>
      </c>
      <c r="G9" s="454">
        <v>30</v>
      </c>
      <c r="H9" s="455">
        <v>1405586</v>
      </c>
      <c r="I9" s="456">
        <f>(H9/G9)</f>
        <v>46852.86666666667</v>
      </c>
      <c r="J9" s="454"/>
      <c r="K9" s="455"/>
      <c r="L9" s="459"/>
      <c r="M9" s="142">
        <v>1</v>
      </c>
      <c r="N9" s="124">
        <v>102826</v>
      </c>
      <c r="O9" s="456">
        <f>(N9/M9)</f>
        <v>102826</v>
      </c>
    </row>
    <row r="10" spans="3:15" s="23" customFormat="1" ht="15">
      <c r="C10" s="179" t="s">
        <v>114</v>
      </c>
      <c r="D10" s="123">
        <v>31</v>
      </c>
      <c r="E10" s="128">
        <v>1510916</v>
      </c>
      <c r="F10" s="452">
        <f aca="true" t="shared" si="0" ref="F10:F20">(E10/D10)</f>
        <v>48739.22580645161</v>
      </c>
      <c r="G10" s="454">
        <v>30</v>
      </c>
      <c r="H10" s="458">
        <v>1405198</v>
      </c>
      <c r="I10" s="456">
        <f aca="true" t="shared" si="1" ref="I10:I20">(H10/G10)</f>
        <v>46839.933333333334</v>
      </c>
      <c r="J10" s="457"/>
      <c r="K10" s="458"/>
      <c r="L10" s="459"/>
      <c r="M10" s="142">
        <v>1</v>
      </c>
      <c r="N10" s="128">
        <v>105718</v>
      </c>
      <c r="O10" s="456">
        <f aca="true" t="shared" si="2" ref="O10:O20">(N10/M10)</f>
        <v>105718</v>
      </c>
    </row>
    <row r="11" spans="3:15" s="23" customFormat="1" ht="15">
      <c r="C11" s="179" t="s">
        <v>115</v>
      </c>
      <c r="D11" s="123">
        <v>31</v>
      </c>
      <c r="E11" s="128">
        <v>1514545</v>
      </c>
      <c r="F11" s="452">
        <f t="shared" si="0"/>
        <v>48856.290322580644</v>
      </c>
      <c r="G11" s="454">
        <v>30</v>
      </c>
      <c r="H11" s="458">
        <v>1409855</v>
      </c>
      <c r="I11" s="456">
        <f t="shared" si="1"/>
        <v>46995.166666666664</v>
      </c>
      <c r="J11" s="457"/>
      <c r="K11" s="458"/>
      <c r="L11" s="459"/>
      <c r="M11" s="142">
        <v>1</v>
      </c>
      <c r="N11" s="128">
        <v>104690</v>
      </c>
      <c r="O11" s="456">
        <f t="shared" si="2"/>
        <v>104690</v>
      </c>
    </row>
    <row r="12" spans="3:15" s="23" customFormat="1" ht="15">
      <c r="C12" s="179" t="s">
        <v>116</v>
      </c>
      <c r="D12" s="123">
        <v>30</v>
      </c>
      <c r="E12" s="128">
        <v>1465251</v>
      </c>
      <c r="F12" s="452">
        <f t="shared" si="0"/>
        <v>48841.7</v>
      </c>
      <c r="G12" s="454">
        <v>29</v>
      </c>
      <c r="H12" s="458">
        <v>1359805</v>
      </c>
      <c r="I12" s="456">
        <f t="shared" si="1"/>
        <v>46889.8275862069</v>
      </c>
      <c r="J12" s="457"/>
      <c r="K12" s="458"/>
      <c r="L12" s="459"/>
      <c r="M12" s="142">
        <v>1</v>
      </c>
      <c r="N12" s="128">
        <v>105446</v>
      </c>
      <c r="O12" s="456">
        <f t="shared" si="2"/>
        <v>105446</v>
      </c>
    </row>
    <row r="13" spans="3:15" s="23" customFormat="1" ht="15">
      <c r="C13" s="179" t="s">
        <v>117</v>
      </c>
      <c r="D13" s="123">
        <v>31</v>
      </c>
      <c r="E13" s="128">
        <v>1472112</v>
      </c>
      <c r="F13" s="452">
        <f t="shared" si="0"/>
        <v>47487.48387096774</v>
      </c>
      <c r="G13" s="454">
        <v>29</v>
      </c>
      <c r="H13" s="458">
        <v>1361490</v>
      </c>
      <c r="I13" s="456">
        <f t="shared" si="1"/>
        <v>46947.93103448276</v>
      </c>
      <c r="J13" s="457">
        <v>1</v>
      </c>
      <c r="K13" s="458">
        <v>7641</v>
      </c>
      <c r="L13" s="459">
        <f aca="true" t="shared" si="3" ref="L13:L20">(K13/J13)</f>
        <v>7641</v>
      </c>
      <c r="M13" s="142">
        <v>1</v>
      </c>
      <c r="N13" s="128">
        <v>102981</v>
      </c>
      <c r="O13" s="456">
        <f t="shared" si="2"/>
        <v>102981</v>
      </c>
    </row>
    <row r="14" spans="3:15" s="23" customFormat="1" ht="15">
      <c r="C14" s="179" t="s">
        <v>118</v>
      </c>
      <c r="D14" s="123">
        <v>30</v>
      </c>
      <c r="E14" s="128">
        <v>1315587</v>
      </c>
      <c r="F14" s="452">
        <f t="shared" si="0"/>
        <v>43852.9</v>
      </c>
      <c r="G14" s="457">
        <v>28</v>
      </c>
      <c r="H14" s="458">
        <v>1160491</v>
      </c>
      <c r="I14" s="456">
        <f t="shared" si="1"/>
        <v>41446.107142857145</v>
      </c>
      <c r="J14" s="457">
        <v>1</v>
      </c>
      <c r="K14" s="458">
        <v>45796</v>
      </c>
      <c r="L14" s="459">
        <f t="shared" si="3"/>
        <v>45796</v>
      </c>
      <c r="M14" s="142">
        <v>1</v>
      </c>
      <c r="N14" s="128">
        <v>109300</v>
      </c>
      <c r="O14" s="456">
        <f t="shared" si="2"/>
        <v>109300</v>
      </c>
    </row>
    <row r="15" spans="3:15" s="23" customFormat="1" ht="15">
      <c r="C15" s="179" t="s">
        <v>119</v>
      </c>
      <c r="D15" s="123">
        <v>24</v>
      </c>
      <c r="E15" s="128">
        <v>1217819</v>
      </c>
      <c r="F15" s="452">
        <f t="shared" si="0"/>
        <v>50742.458333333336</v>
      </c>
      <c r="G15" s="457">
        <v>22</v>
      </c>
      <c r="H15" s="458">
        <v>1068262</v>
      </c>
      <c r="I15" s="456">
        <f t="shared" si="1"/>
        <v>48557.36363636364</v>
      </c>
      <c r="J15" s="457">
        <v>1</v>
      </c>
      <c r="K15" s="458">
        <v>44282</v>
      </c>
      <c r="L15" s="459">
        <f t="shared" si="3"/>
        <v>44282</v>
      </c>
      <c r="M15" s="142">
        <v>1</v>
      </c>
      <c r="N15" s="128">
        <v>105275</v>
      </c>
      <c r="O15" s="456">
        <f t="shared" si="2"/>
        <v>105275</v>
      </c>
    </row>
    <row r="16" spans="3:15" s="23" customFormat="1" ht="15">
      <c r="C16" s="179" t="s">
        <v>120</v>
      </c>
      <c r="D16" s="123">
        <v>22</v>
      </c>
      <c r="E16" s="128">
        <v>1079132</v>
      </c>
      <c r="F16" s="452">
        <f t="shared" si="0"/>
        <v>49051.454545454544</v>
      </c>
      <c r="G16" s="457">
        <v>19</v>
      </c>
      <c r="H16" s="458">
        <v>893398</v>
      </c>
      <c r="I16" s="456">
        <f t="shared" si="1"/>
        <v>47020.94736842105</v>
      </c>
      <c r="J16" s="457">
        <v>2</v>
      </c>
      <c r="K16" s="458">
        <v>83124</v>
      </c>
      <c r="L16" s="459">
        <f t="shared" si="3"/>
        <v>41562</v>
      </c>
      <c r="M16" s="142">
        <v>1</v>
      </c>
      <c r="N16" s="128">
        <v>102610</v>
      </c>
      <c r="O16" s="456">
        <f t="shared" si="2"/>
        <v>102610</v>
      </c>
    </row>
    <row r="17" spans="3:15" s="23" customFormat="1" ht="15">
      <c r="C17" s="179" t="s">
        <v>121</v>
      </c>
      <c r="D17" s="123">
        <v>22</v>
      </c>
      <c r="E17" s="128">
        <v>1075521</v>
      </c>
      <c r="F17" s="452">
        <f t="shared" si="0"/>
        <v>48887.318181818184</v>
      </c>
      <c r="G17" s="457">
        <v>19</v>
      </c>
      <c r="H17" s="458">
        <v>888330</v>
      </c>
      <c r="I17" s="456">
        <f t="shared" si="1"/>
        <v>46754.21052631579</v>
      </c>
      <c r="J17" s="457">
        <v>2</v>
      </c>
      <c r="K17" s="458">
        <v>83538</v>
      </c>
      <c r="L17" s="459">
        <f t="shared" si="3"/>
        <v>41769</v>
      </c>
      <c r="M17" s="142">
        <v>1</v>
      </c>
      <c r="N17" s="128">
        <v>103653</v>
      </c>
      <c r="O17" s="456">
        <f t="shared" si="2"/>
        <v>103653</v>
      </c>
    </row>
    <row r="18" spans="3:15" s="23" customFormat="1" ht="15">
      <c r="C18" s="179" t="s">
        <v>122</v>
      </c>
      <c r="D18" s="123">
        <v>30</v>
      </c>
      <c r="E18" s="128">
        <v>1478043</v>
      </c>
      <c r="F18" s="452">
        <f t="shared" si="0"/>
        <v>49268.1</v>
      </c>
      <c r="G18" s="457">
        <v>19</v>
      </c>
      <c r="H18" s="458">
        <v>939373</v>
      </c>
      <c r="I18" s="456">
        <f t="shared" si="1"/>
        <v>49440.68421052631</v>
      </c>
      <c r="J18" s="457">
        <v>10</v>
      </c>
      <c r="K18" s="458">
        <v>431762</v>
      </c>
      <c r="L18" s="459">
        <f t="shared" si="3"/>
        <v>43176.2</v>
      </c>
      <c r="M18" s="142">
        <v>1</v>
      </c>
      <c r="N18" s="128">
        <v>106908</v>
      </c>
      <c r="O18" s="456">
        <f t="shared" si="2"/>
        <v>106908</v>
      </c>
    </row>
    <row r="19" spans="3:15" s="23" customFormat="1" ht="15">
      <c r="C19" s="179" t="s">
        <v>123</v>
      </c>
      <c r="D19" s="123">
        <v>32</v>
      </c>
      <c r="E19" s="128">
        <v>1621335</v>
      </c>
      <c r="F19" s="452">
        <f t="shared" si="0"/>
        <v>50666.71875</v>
      </c>
      <c r="G19" s="457">
        <v>19</v>
      </c>
      <c r="H19" s="458">
        <v>919325</v>
      </c>
      <c r="I19" s="456">
        <f t="shared" si="1"/>
        <v>48385.52631578947</v>
      </c>
      <c r="J19" s="457">
        <v>12</v>
      </c>
      <c r="K19" s="458">
        <v>598957</v>
      </c>
      <c r="L19" s="459">
        <f t="shared" si="3"/>
        <v>49913.083333333336</v>
      </c>
      <c r="M19" s="142">
        <v>1</v>
      </c>
      <c r="N19" s="128">
        <v>103053</v>
      </c>
      <c r="O19" s="456">
        <f t="shared" si="2"/>
        <v>103053</v>
      </c>
    </row>
    <row r="20" spans="3:15" s="23" customFormat="1" ht="15">
      <c r="C20" s="179" t="s">
        <v>124</v>
      </c>
      <c r="D20" s="123">
        <v>32</v>
      </c>
      <c r="E20" s="128">
        <v>1621335</v>
      </c>
      <c r="F20" s="452">
        <f t="shared" si="0"/>
        <v>50666.71875</v>
      </c>
      <c r="G20" s="457">
        <v>19</v>
      </c>
      <c r="H20" s="458">
        <v>919325</v>
      </c>
      <c r="I20" s="456">
        <f t="shared" si="1"/>
        <v>48385.52631578947</v>
      </c>
      <c r="J20" s="457">
        <v>12</v>
      </c>
      <c r="K20" s="458">
        <v>598957</v>
      </c>
      <c r="L20" s="459">
        <f t="shared" si="3"/>
        <v>49913.083333333336</v>
      </c>
      <c r="M20" s="142">
        <v>1</v>
      </c>
      <c r="N20" s="128">
        <v>103053</v>
      </c>
      <c r="O20" s="456">
        <f t="shared" si="2"/>
        <v>103053</v>
      </c>
    </row>
    <row r="21" spans="3:15" s="23" customFormat="1" ht="12.75">
      <c r="C21" s="180" t="s">
        <v>21</v>
      </c>
      <c r="D21" s="123">
        <f>(G21+J21+M21)</f>
        <v>346</v>
      </c>
      <c r="E21" s="127">
        <f aca="true" t="shared" si="4" ref="E21:O21">SUM(E9:E20)</f>
        <v>16880008</v>
      </c>
      <c r="F21" s="127">
        <f t="shared" si="4"/>
        <v>585718.8201735092</v>
      </c>
      <c r="G21" s="127">
        <f t="shared" si="4"/>
        <v>293</v>
      </c>
      <c r="H21" s="127">
        <f t="shared" si="4"/>
        <v>13730438</v>
      </c>
      <c r="I21" s="127">
        <f t="shared" si="4"/>
        <v>564516.0908034192</v>
      </c>
      <c r="J21" s="127">
        <f t="shared" si="4"/>
        <v>41</v>
      </c>
      <c r="K21" s="127">
        <f t="shared" si="4"/>
        <v>1894057</v>
      </c>
      <c r="L21" s="127">
        <f t="shared" si="4"/>
        <v>324052.36666666664</v>
      </c>
      <c r="M21" s="127">
        <f t="shared" si="4"/>
        <v>12</v>
      </c>
      <c r="N21" s="127">
        <f t="shared" si="4"/>
        <v>1255513</v>
      </c>
      <c r="O21" s="127">
        <f t="shared" si="4"/>
        <v>1255513</v>
      </c>
    </row>
    <row r="22" spans="3:15" s="23" customFormat="1" ht="13.5" thickBot="1">
      <c r="C22" s="181" t="s">
        <v>125</v>
      </c>
      <c r="D22" s="130">
        <f>(D21/12)</f>
        <v>28.833333333333332</v>
      </c>
      <c r="E22" s="130">
        <f aca="true" t="shared" si="5" ref="E22:O22">(E21/12)</f>
        <v>1406667.3333333333</v>
      </c>
      <c r="F22" s="130">
        <f t="shared" si="5"/>
        <v>48809.90168112577</v>
      </c>
      <c r="G22" s="130">
        <f t="shared" si="5"/>
        <v>24.416666666666668</v>
      </c>
      <c r="H22" s="130">
        <f t="shared" si="5"/>
        <v>1144203.1666666667</v>
      </c>
      <c r="I22" s="130">
        <f t="shared" si="5"/>
        <v>47043.0075669516</v>
      </c>
      <c r="J22" s="130">
        <f t="shared" si="5"/>
        <v>3.4166666666666665</v>
      </c>
      <c r="K22" s="130">
        <f t="shared" si="5"/>
        <v>157838.08333333334</v>
      </c>
      <c r="L22" s="130">
        <f t="shared" si="5"/>
        <v>27004.363888888885</v>
      </c>
      <c r="M22" s="130">
        <f t="shared" si="5"/>
        <v>1</v>
      </c>
      <c r="N22" s="130">
        <f t="shared" si="5"/>
        <v>104626.08333333333</v>
      </c>
      <c r="O22" s="130">
        <f t="shared" si="5"/>
        <v>104626.08333333333</v>
      </c>
    </row>
    <row r="23" spans="3:15" s="23" customFormat="1" ht="12.75">
      <c r="C23" s="819" t="s">
        <v>737</v>
      </c>
      <c r="D23" s="819"/>
      <c r="E23" s="819"/>
      <c r="F23" s="819"/>
      <c r="G23" s="819"/>
      <c r="H23" s="819"/>
      <c r="I23" s="819"/>
      <c r="J23" s="819"/>
      <c r="K23" s="819"/>
      <c r="L23" s="819"/>
      <c r="M23" s="819"/>
      <c r="N23" s="819"/>
      <c r="O23" s="138"/>
    </row>
    <row r="24" spans="3:15" s="23" customFormat="1" ht="12.75">
      <c r="C24" s="174" t="s">
        <v>881</v>
      </c>
      <c r="D24" s="174"/>
      <c r="E24" s="174"/>
      <c r="F24" s="138"/>
      <c r="G24" s="138"/>
      <c r="H24" s="138"/>
      <c r="I24" s="138"/>
      <c r="J24" s="138"/>
      <c r="K24" s="138"/>
      <c r="L24" s="138"/>
      <c r="M24" s="138"/>
      <c r="N24" s="138"/>
      <c r="O24" s="138"/>
    </row>
    <row r="25" spans="3:15" s="23" customFormat="1" ht="12.75"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3:15" s="23" customFormat="1" ht="12.75"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3:15" s="23" customFormat="1" ht="12.75"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3:15" s="23" customFormat="1" ht="16.5">
      <c r="C28" s="812" t="s">
        <v>880</v>
      </c>
      <c r="D28" s="812"/>
      <c r="E28" s="812"/>
      <c r="F28" s="812"/>
      <c r="G28" s="812"/>
      <c r="H28" s="812"/>
      <c r="I28" s="812"/>
      <c r="J28" s="812"/>
      <c r="K28" s="812"/>
      <c r="L28" s="812"/>
      <c r="M28" s="812"/>
      <c r="N28" s="812"/>
      <c r="O28" s="812"/>
    </row>
    <row r="29" spans="3:15" s="23" customFormat="1" ht="15.75" thickBot="1">
      <c r="C29" s="175"/>
      <c r="D29" s="176"/>
      <c r="E29" s="176"/>
      <c r="F29" s="176"/>
      <c r="G29" s="176"/>
      <c r="H29" s="177"/>
      <c r="I29" s="177"/>
      <c r="J29" s="177"/>
      <c r="K29" s="177"/>
      <c r="L29" s="177"/>
      <c r="M29" s="177"/>
      <c r="N29" s="117"/>
      <c r="O29" s="397" t="s">
        <v>60</v>
      </c>
    </row>
    <row r="30" spans="3:16" s="23" customFormat="1" ht="15" customHeight="1">
      <c r="C30" s="827" t="s">
        <v>791</v>
      </c>
      <c r="D30" s="830" t="s">
        <v>21</v>
      </c>
      <c r="E30" s="831"/>
      <c r="F30" s="832"/>
      <c r="G30" s="813" t="s">
        <v>521</v>
      </c>
      <c r="H30" s="814"/>
      <c r="I30" s="815"/>
      <c r="J30" s="816" t="s">
        <v>111</v>
      </c>
      <c r="K30" s="817"/>
      <c r="L30" s="818"/>
      <c r="M30" s="813" t="s">
        <v>112</v>
      </c>
      <c r="N30" s="814"/>
      <c r="O30" s="815"/>
      <c r="P30" s="34"/>
    </row>
    <row r="31" spans="3:15" s="23" customFormat="1" ht="12.75" customHeight="1">
      <c r="C31" s="828"/>
      <c r="D31" s="822" t="s">
        <v>63</v>
      </c>
      <c r="E31" s="824" t="s">
        <v>520</v>
      </c>
      <c r="F31" s="820" t="s">
        <v>608</v>
      </c>
      <c r="G31" s="822" t="s">
        <v>63</v>
      </c>
      <c r="H31" s="824" t="s">
        <v>520</v>
      </c>
      <c r="I31" s="820" t="s">
        <v>608</v>
      </c>
      <c r="J31" s="822" t="s">
        <v>63</v>
      </c>
      <c r="K31" s="824" t="s">
        <v>520</v>
      </c>
      <c r="L31" s="820" t="s">
        <v>608</v>
      </c>
      <c r="M31" s="822" t="s">
        <v>63</v>
      </c>
      <c r="N31" s="824" t="s">
        <v>520</v>
      </c>
      <c r="O31" s="820" t="s">
        <v>608</v>
      </c>
    </row>
    <row r="32" spans="2:15" s="23" customFormat="1" ht="21.75" customHeight="1" thickBot="1">
      <c r="B32" s="387"/>
      <c r="C32" s="833"/>
      <c r="D32" s="823"/>
      <c r="E32" s="825"/>
      <c r="F32" s="821"/>
      <c r="G32" s="823"/>
      <c r="H32" s="825"/>
      <c r="I32" s="821"/>
      <c r="J32" s="823"/>
      <c r="K32" s="825"/>
      <c r="L32" s="821"/>
      <c r="M32" s="823"/>
      <c r="N32" s="825"/>
      <c r="O32" s="821"/>
    </row>
    <row r="33" spans="2:15" s="23" customFormat="1" ht="14.25" customHeight="1">
      <c r="B33" s="387"/>
      <c r="C33" s="398" t="s">
        <v>113</v>
      </c>
      <c r="D33" s="142">
        <f>(G33+J33+M33)</f>
        <v>32</v>
      </c>
      <c r="E33" s="124">
        <f>(H33+K33+N33)</f>
        <v>1886880</v>
      </c>
      <c r="F33" s="453">
        <f>(E33/D33)</f>
        <v>58965</v>
      </c>
      <c r="G33" s="454">
        <v>31</v>
      </c>
      <c r="H33" s="455">
        <v>1764400</v>
      </c>
      <c r="I33" s="456">
        <f>(H33/G33)</f>
        <v>56916.12903225807</v>
      </c>
      <c r="J33" s="454"/>
      <c r="K33" s="455"/>
      <c r="L33" s="456"/>
      <c r="M33" s="142">
        <v>1</v>
      </c>
      <c r="N33" s="124">
        <v>122480</v>
      </c>
      <c r="O33" s="456">
        <f>(N33/M33)</f>
        <v>122480</v>
      </c>
    </row>
    <row r="34" spans="2:15" s="23" customFormat="1" ht="14.25" customHeight="1">
      <c r="B34" s="387"/>
      <c r="C34" s="399" t="s">
        <v>114</v>
      </c>
      <c r="D34" s="142">
        <f aca="true" t="shared" si="6" ref="D34:D45">(G34+J34+M34)</f>
        <v>32</v>
      </c>
      <c r="E34" s="124">
        <f aca="true" t="shared" si="7" ref="E34:E44">(H34+K34+N34)</f>
        <v>1886880</v>
      </c>
      <c r="F34" s="453">
        <f aca="true" t="shared" si="8" ref="F34:F44">(E34/D34)</f>
        <v>58965</v>
      </c>
      <c r="G34" s="454">
        <v>31</v>
      </c>
      <c r="H34" s="455">
        <v>1764400</v>
      </c>
      <c r="I34" s="456">
        <f aca="true" t="shared" si="9" ref="I34:I44">(H34/G34)</f>
        <v>56916.12903225807</v>
      </c>
      <c r="J34" s="457"/>
      <c r="K34" s="458"/>
      <c r="L34" s="456"/>
      <c r="M34" s="142">
        <v>1</v>
      </c>
      <c r="N34" s="124">
        <v>122480</v>
      </c>
      <c r="O34" s="456">
        <f aca="true" t="shared" si="10" ref="O34:O44">(N34/M34)</f>
        <v>122480</v>
      </c>
    </row>
    <row r="35" spans="2:15" s="23" customFormat="1" ht="14.25" customHeight="1">
      <c r="B35" s="387"/>
      <c r="C35" s="399" t="s">
        <v>115</v>
      </c>
      <c r="D35" s="142">
        <f t="shared" si="6"/>
        <v>32</v>
      </c>
      <c r="E35" s="124">
        <f t="shared" si="7"/>
        <v>1886880</v>
      </c>
      <c r="F35" s="453">
        <f t="shared" si="8"/>
        <v>58965</v>
      </c>
      <c r="G35" s="454">
        <v>31</v>
      </c>
      <c r="H35" s="455">
        <v>1764400</v>
      </c>
      <c r="I35" s="456">
        <f t="shared" si="9"/>
        <v>56916.12903225807</v>
      </c>
      <c r="J35" s="457"/>
      <c r="K35" s="458"/>
      <c r="L35" s="456"/>
      <c r="M35" s="142">
        <v>1</v>
      </c>
      <c r="N35" s="124">
        <v>122480</v>
      </c>
      <c r="O35" s="456">
        <f t="shared" si="10"/>
        <v>122480</v>
      </c>
    </row>
    <row r="36" spans="2:15" s="23" customFormat="1" ht="14.25" customHeight="1">
      <c r="B36" s="387"/>
      <c r="C36" s="399" t="s">
        <v>116</v>
      </c>
      <c r="D36" s="142">
        <f t="shared" si="6"/>
        <v>32</v>
      </c>
      <c r="E36" s="124">
        <f t="shared" si="7"/>
        <v>1886880</v>
      </c>
      <c r="F36" s="453">
        <f t="shared" si="8"/>
        <v>58965</v>
      </c>
      <c r="G36" s="457">
        <v>31</v>
      </c>
      <c r="H36" s="455">
        <v>1764400</v>
      </c>
      <c r="I36" s="456">
        <f t="shared" si="9"/>
        <v>56916.12903225807</v>
      </c>
      <c r="J36" s="457"/>
      <c r="K36" s="458"/>
      <c r="L36" s="456"/>
      <c r="M36" s="142">
        <v>1</v>
      </c>
      <c r="N36" s="124">
        <v>122480</v>
      </c>
      <c r="O36" s="456">
        <f t="shared" si="10"/>
        <v>122480</v>
      </c>
    </row>
    <row r="37" spans="2:15" s="23" customFormat="1" ht="14.25" customHeight="1">
      <c r="B37" s="387"/>
      <c r="C37" s="399" t="s">
        <v>117</v>
      </c>
      <c r="D37" s="142">
        <f t="shared" si="6"/>
        <v>31</v>
      </c>
      <c r="E37" s="124">
        <f t="shared" si="7"/>
        <v>1827915</v>
      </c>
      <c r="F37" s="453">
        <f t="shared" si="8"/>
        <v>58965</v>
      </c>
      <c r="G37" s="457">
        <v>30</v>
      </c>
      <c r="H37" s="458">
        <v>1705435</v>
      </c>
      <c r="I37" s="456">
        <f t="shared" si="9"/>
        <v>56847.833333333336</v>
      </c>
      <c r="J37" s="457"/>
      <c r="K37" s="458"/>
      <c r="L37" s="456"/>
      <c r="M37" s="142">
        <v>1</v>
      </c>
      <c r="N37" s="124">
        <v>122480</v>
      </c>
      <c r="O37" s="456">
        <f t="shared" si="10"/>
        <v>122480</v>
      </c>
    </row>
    <row r="38" spans="2:15" s="23" customFormat="1" ht="14.25" customHeight="1">
      <c r="B38" s="387"/>
      <c r="C38" s="399" t="s">
        <v>118</v>
      </c>
      <c r="D38" s="142">
        <f t="shared" si="6"/>
        <v>31</v>
      </c>
      <c r="E38" s="124">
        <f t="shared" si="7"/>
        <v>1827915</v>
      </c>
      <c r="F38" s="453">
        <f t="shared" si="8"/>
        <v>58965</v>
      </c>
      <c r="G38" s="457">
        <v>30</v>
      </c>
      <c r="H38" s="458">
        <v>1705435</v>
      </c>
      <c r="I38" s="456">
        <f t="shared" si="9"/>
        <v>56847.833333333336</v>
      </c>
      <c r="J38" s="457"/>
      <c r="K38" s="458"/>
      <c r="L38" s="456"/>
      <c r="M38" s="142">
        <v>1</v>
      </c>
      <c r="N38" s="124">
        <v>122480</v>
      </c>
      <c r="O38" s="456">
        <f t="shared" si="10"/>
        <v>122480</v>
      </c>
    </row>
    <row r="39" spans="2:15" s="23" customFormat="1" ht="14.25" customHeight="1">
      <c r="B39" s="387"/>
      <c r="C39" s="399" t="s">
        <v>119</v>
      </c>
      <c r="D39" s="142">
        <f t="shared" si="6"/>
        <v>31</v>
      </c>
      <c r="E39" s="124">
        <f t="shared" si="7"/>
        <v>1827915</v>
      </c>
      <c r="F39" s="453">
        <f t="shared" si="8"/>
        <v>58965</v>
      </c>
      <c r="G39" s="457">
        <v>30</v>
      </c>
      <c r="H39" s="458">
        <v>1705435</v>
      </c>
      <c r="I39" s="456">
        <f t="shared" si="9"/>
        <v>56847.833333333336</v>
      </c>
      <c r="J39" s="457"/>
      <c r="K39" s="458"/>
      <c r="L39" s="456"/>
      <c r="M39" s="142">
        <v>1</v>
      </c>
      <c r="N39" s="124">
        <v>122480</v>
      </c>
      <c r="O39" s="456">
        <f t="shared" si="10"/>
        <v>122480</v>
      </c>
    </row>
    <row r="40" spans="2:15" s="23" customFormat="1" ht="14.25" customHeight="1">
      <c r="B40" s="387"/>
      <c r="C40" s="399" t="s">
        <v>120</v>
      </c>
      <c r="D40" s="142">
        <f t="shared" si="6"/>
        <v>31</v>
      </c>
      <c r="E40" s="124">
        <f t="shared" si="7"/>
        <v>1827915</v>
      </c>
      <c r="F40" s="453">
        <f t="shared" si="8"/>
        <v>58965</v>
      </c>
      <c r="G40" s="457">
        <v>30</v>
      </c>
      <c r="H40" s="458">
        <v>1705435</v>
      </c>
      <c r="I40" s="456">
        <f t="shared" si="9"/>
        <v>56847.833333333336</v>
      </c>
      <c r="J40" s="457"/>
      <c r="K40" s="458"/>
      <c r="L40" s="456"/>
      <c r="M40" s="142">
        <v>1</v>
      </c>
      <c r="N40" s="124">
        <v>122480</v>
      </c>
      <c r="O40" s="456">
        <f t="shared" si="10"/>
        <v>122480</v>
      </c>
    </row>
    <row r="41" spans="2:15" s="23" customFormat="1" ht="14.25" customHeight="1">
      <c r="B41" s="387"/>
      <c r="C41" s="399" t="s">
        <v>121</v>
      </c>
      <c r="D41" s="142">
        <f t="shared" si="6"/>
        <v>31</v>
      </c>
      <c r="E41" s="124">
        <f t="shared" si="7"/>
        <v>1827915</v>
      </c>
      <c r="F41" s="453">
        <f t="shared" si="8"/>
        <v>58965</v>
      </c>
      <c r="G41" s="457">
        <v>30</v>
      </c>
      <c r="H41" s="458">
        <v>1705435</v>
      </c>
      <c r="I41" s="456">
        <f t="shared" si="9"/>
        <v>56847.833333333336</v>
      </c>
      <c r="J41" s="457"/>
      <c r="K41" s="458"/>
      <c r="L41" s="456"/>
      <c r="M41" s="142">
        <v>1</v>
      </c>
      <c r="N41" s="124">
        <v>122480</v>
      </c>
      <c r="O41" s="456">
        <f t="shared" si="10"/>
        <v>122480</v>
      </c>
    </row>
    <row r="42" spans="2:15" s="23" customFormat="1" ht="14.25" customHeight="1">
      <c r="B42" s="387"/>
      <c r="C42" s="399" t="s">
        <v>122</v>
      </c>
      <c r="D42" s="142">
        <f t="shared" si="6"/>
        <v>31</v>
      </c>
      <c r="E42" s="124">
        <f t="shared" si="7"/>
        <v>1827915</v>
      </c>
      <c r="F42" s="453">
        <f t="shared" si="8"/>
        <v>58965</v>
      </c>
      <c r="G42" s="457">
        <v>30</v>
      </c>
      <c r="H42" s="458">
        <v>1705435</v>
      </c>
      <c r="I42" s="456">
        <f t="shared" si="9"/>
        <v>56847.833333333336</v>
      </c>
      <c r="J42" s="457"/>
      <c r="K42" s="458"/>
      <c r="L42" s="456"/>
      <c r="M42" s="142">
        <v>1</v>
      </c>
      <c r="N42" s="124">
        <v>122480</v>
      </c>
      <c r="O42" s="456">
        <f t="shared" si="10"/>
        <v>122480</v>
      </c>
    </row>
    <row r="43" spans="2:15" s="23" customFormat="1" ht="14.25" customHeight="1">
      <c r="B43" s="387"/>
      <c r="C43" s="399" t="s">
        <v>123</v>
      </c>
      <c r="D43" s="142">
        <f t="shared" si="6"/>
        <v>31</v>
      </c>
      <c r="E43" s="124">
        <f t="shared" si="7"/>
        <v>1827915</v>
      </c>
      <c r="F43" s="453">
        <f t="shared" si="8"/>
        <v>58965</v>
      </c>
      <c r="G43" s="457">
        <v>30</v>
      </c>
      <c r="H43" s="458">
        <v>1705435</v>
      </c>
      <c r="I43" s="456">
        <f t="shared" si="9"/>
        <v>56847.833333333336</v>
      </c>
      <c r="J43" s="457"/>
      <c r="K43" s="458"/>
      <c r="L43" s="456"/>
      <c r="M43" s="142">
        <v>1</v>
      </c>
      <c r="N43" s="124">
        <v>122480</v>
      </c>
      <c r="O43" s="456">
        <f t="shared" si="10"/>
        <v>122480</v>
      </c>
    </row>
    <row r="44" spans="2:15" s="23" customFormat="1" ht="14.25" customHeight="1">
      <c r="B44" s="387"/>
      <c r="C44" s="399" t="s">
        <v>124</v>
      </c>
      <c r="D44" s="142">
        <f>(G44+J44+M44)</f>
        <v>31</v>
      </c>
      <c r="E44" s="124">
        <f t="shared" si="7"/>
        <v>1827915</v>
      </c>
      <c r="F44" s="453">
        <f t="shared" si="8"/>
        <v>58965</v>
      </c>
      <c r="G44" s="457">
        <v>30</v>
      </c>
      <c r="H44" s="458">
        <v>1705435</v>
      </c>
      <c r="I44" s="456">
        <f t="shared" si="9"/>
        <v>56847.833333333336</v>
      </c>
      <c r="J44" s="457"/>
      <c r="K44" s="458"/>
      <c r="L44" s="456"/>
      <c r="M44" s="142">
        <v>1</v>
      </c>
      <c r="N44" s="124">
        <v>122480</v>
      </c>
      <c r="O44" s="456">
        <f t="shared" si="10"/>
        <v>122480</v>
      </c>
    </row>
    <row r="45" spans="2:15" s="23" customFormat="1" ht="14.25" customHeight="1">
      <c r="B45" s="387"/>
      <c r="C45" s="400" t="s">
        <v>21</v>
      </c>
      <c r="D45" s="142">
        <f t="shared" si="6"/>
        <v>376</v>
      </c>
      <c r="E45" s="144">
        <f aca="true" t="shared" si="11" ref="E45:O45">SUM(E33:E44)</f>
        <v>22170840</v>
      </c>
      <c r="F45" s="144">
        <f t="shared" si="11"/>
        <v>707580</v>
      </c>
      <c r="G45" s="144">
        <f t="shared" si="11"/>
        <v>364</v>
      </c>
      <c r="H45" s="144">
        <f t="shared" si="11"/>
        <v>20701080</v>
      </c>
      <c r="I45" s="144">
        <f t="shared" si="11"/>
        <v>682447.182795699</v>
      </c>
      <c r="J45" s="144">
        <f t="shared" si="11"/>
        <v>0</v>
      </c>
      <c r="K45" s="144">
        <f t="shared" si="11"/>
        <v>0</v>
      </c>
      <c r="L45" s="144">
        <f t="shared" si="11"/>
        <v>0</v>
      </c>
      <c r="M45" s="144">
        <f t="shared" si="11"/>
        <v>12</v>
      </c>
      <c r="N45" s="144">
        <f t="shared" si="11"/>
        <v>1469760</v>
      </c>
      <c r="O45" s="144">
        <f t="shared" si="11"/>
        <v>1469760</v>
      </c>
    </row>
    <row r="46" spans="2:15" s="23" customFormat="1" ht="14.25" customHeight="1" thickBot="1">
      <c r="B46" s="387"/>
      <c r="C46" s="401" t="s">
        <v>125</v>
      </c>
      <c r="D46" s="146">
        <f>(D45/12)</f>
        <v>31.333333333333332</v>
      </c>
      <c r="E46" s="146">
        <f aca="true" t="shared" si="12" ref="E46:O46">(E45/12)</f>
        <v>1847570</v>
      </c>
      <c r="F46" s="146">
        <f t="shared" si="12"/>
        <v>58965</v>
      </c>
      <c r="G46" s="146">
        <f t="shared" si="12"/>
        <v>30.333333333333332</v>
      </c>
      <c r="H46" s="146">
        <f t="shared" si="12"/>
        <v>1725090</v>
      </c>
      <c r="I46" s="146">
        <f t="shared" si="12"/>
        <v>56870.59856630825</v>
      </c>
      <c r="J46" s="146">
        <f t="shared" si="12"/>
        <v>0</v>
      </c>
      <c r="K46" s="146">
        <f t="shared" si="12"/>
        <v>0</v>
      </c>
      <c r="L46" s="146">
        <f t="shared" si="12"/>
        <v>0</v>
      </c>
      <c r="M46" s="146">
        <f t="shared" si="12"/>
        <v>1</v>
      </c>
      <c r="N46" s="146">
        <f t="shared" si="12"/>
        <v>122480</v>
      </c>
      <c r="O46" s="146">
        <f t="shared" si="12"/>
        <v>122480</v>
      </c>
    </row>
    <row r="47" spans="3:15" s="23" customFormat="1" ht="15">
      <c r="C47" s="826" t="s">
        <v>882</v>
      </c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117"/>
    </row>
    <row r="48" spans="3:15" ht="12.75"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</row>
    <row r="49" spans="3:15" ht="12.75"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3:15" ht="12.75"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</row>
    <row r="51" spans="3:15" ht="15.75">
      <c r="C51" s="834" t="s">
        <v>883</v>
      </c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  <c r="O51" s="834"/>
    </row>
    <row r="52" spans="3:15" ht="15.75" thickBot="1">
      <c r="C52" s="175"/>
      <c r="D52" s="176"/>
      <c r="E52" s="176"/>
      <c r="F52" s="176"/>
      <c r="G52" s="176"/>
      <c r="H52" s="177"/>
      <c r="I52" s="177"/>
      <c r="J52" s="177"/>
      <c r="K52" s="177"/>
      <c r="L52" s="177"/>
      <c r="M52" s="177"/>
      <c r="N52" s="117"/>
      <c r="O52" s="397" t="s">
        <v>60</v>
      </c>
    </row>
    <row r="53" spans="3:15" ht="15" customHeight="1">
      <c r="C53" s="827" t="s">
        <v>791</v>
      </c>
      <c r="D53" s="830" t="s">
        <v>21</v>
      </c>
      <c r="E53" s="831"/>
      <c r="F53" s="832"/>
      <c r="G53" s="813" t="s">
        <v>521</v>
      </c>
      <c r="H53" s="814"/>
      <c r="I53" s="815"/>
      <c r="J53" s="816" t="s">
        <v>111</v>
      </c>
      <c r="K53" s="817"/>
      <c r="L53" s="818"/>
      <c r="M53" s="813" t="s">
        <v>112</v>
      </c>
      <c r="N53" s="814"/>
      <c r="O53" s="815"/>
    </row>
    <row r="54" spans="3:15" ht="12.75" customHeight="1">
      <c r="C54" s="828"/>
      <c r="D54" s="822" t="s">
        <v>63</v>
      </c>
      <c r="E54" s="824" t="s">
        <v>520</v>
      </c>
      <c r="F54" s="820" t="s">
        <v>608</v>
      </c>
      <c r="G54" s="822" t="s">
        <v>63</v>
      </c>
      <c r="H54" s="824" t="s">
        <v>520</v>
      </c>
      <c r="I54" s="820" t="s">
        <v>608</v>
      </c>
      <c r="J54" s="822" t="s">
        <v>63</v>
      </c>
      <c r="K54" s="824" t="s">
        <v>520</v>
      </c>
      <c r="L54" s="820" t="s">
        <v>608</v>
      </c>
      <c r="M54" s="822" t="s">
        <v>63</v>
      </c>
      <c r="N54" s="824" t="s">
        <v>520</v>
      </c>
      <c r="O54" s="820" t="s">
        <v>608</v>
      </c>
    </row>
    <row r="55" spans="3:15" ht="13.5" thickBot="1">
      <c r="C55" s="829"/>
      <c r="D55" s="823"/>
      <c r="E55" s="825"/>
      <c r="F55" s="821"/>
      <c r="G55" s="823"/>
      <c r="H55" s="825"/>
      <c r="I55" s="821"/>
      <c r="J55" s="823"/>
      <c r="K55" s="825"/>
      <c r="L55" s="821"/>
      <c r="M55" s="823"/>
      <c r="N55" s="825"/>
      <c r="O55" s="821"/>
    </row>
    <row r="56" spans="3:15" ht="15">
      <c r="C56" s="402" t="s">
        <v>113</v>
      </c>
      <c r="D56" s="142">
        <f>(G56+J56+M56)</f>
        <v>32</v>
      </c>
      <c r="E56" s="124">
        <f>(H56+K56+N56)</f>
        <v>2224632</v>
      </c>
      <c r="F56" s="452">
        <f>(E56/D56)</f>
        <v>69519.75</v>
      </c>
      <c r="G56" s="454">
        <v>31</v>
      </c>
      <c r="H56" s="455">
        <v>2080228</v>
      </c>
      <c r="I56" s="456">
        <f>(H56/G56)</f>
        <v>67104.12903225806</v>
      </c>
      <c r="J56" s="454"/>
      <c r="K56" s="455"/>
      <c r="L56" s="456"/>
      <c r="M56" s="142">
        <v>1</v>
      </c>
      <c r="N56" s="124">
        <v>144404</v>
      </c>
      <c r="O56" s="456">
        <f>(N56/M56)</f>
        <v>144404</v>
      </c>
    </row>
    <row r="57" spans="3:15" ht="15">
      <c r="C57" s="403" t="s">
        <v>114</v>
      </c>
      <c r="D57" s="142">
        <f aca="true" t="shared" si="13" ref="D57:D68">(G57+J57+M57)</f>
        <v>32</v>
      </c>
      <c r="E57" s="124">
        <f aca="true" t="shared" si="14" ref="E57:E67">(H57+K57+N57)</f>
        <v>2224632</v>
      </c>
      <c r="F57" s="452">
        <f aca="true" t="shared" si="15" ref="F57:F67">(E57/D57)</f>
        <v>69519.75</v>
      </c>
      <c r="G57" s="454">
        <v>31</v>
      </c>
      <c r="H57" s="455">
        <v>2080228</v>
      </c>
      <c r="I57" s="456">
        <f aca="true" t="shared" si="16" ref="I57:I67">(H57/G57)</f>
        <v>67104.12903225806</v>
      </c>
      <c r="J57" s="457"/>
      <c r="K57" s="458"/>
      <c r="L57" s="456"/>
      <c r="M57" s="142">
        <v>1</v>
      </c>
      <c r="N57" s="124">
        <v>144404</v>
      </c>
      <c r="O57" s="456">
        <f aca="true" t="shared" si="17" ref="O57:O67">(N57/M57)</f>
        <v>144404</v>
      </c>
    </row>
    <row r="58" spans="3:15" ht="15">
      <c r="C58" s="403" t="s">
        <v>115</v>
      </c>
      <c r="D58" s="142">
        <f t="shared" si="13"/>
        <v>32</v>
      </c>
      <c r="E58" s="124">
        <f t="shared" si="14"/>
        <v>2224632</v>
      </c>
      <c r="F58" s="452">
        <f t="shared" si="15"/>
        <v>69519.75</v>
      </c>
      <c r="G58" s="454">
        <v>31</v>
      </c>
      <c r="H58" s="455">
        <v>2080228</v>
      </c>
      <c r="I58" s="456">
        <f t="shared" si="16"/>
        <v>67104.12903225806</v>
      </c>
      <c r="J58" s="457"/>
      <c r="K58" s="458"/>
      <c r="L58" s="456"/>
      <c r="M58" s="142">
        <v>1</v>
      </c>
      <c r="N58" s="124">
        <v>144404</v>
      </c>
      <c r="O58" s="456">
        <f t="shared" si="17"/>
        <v>144404</v>
      </c>
    </row>
    <row r="59" spans="3:15" ht="15">
      <c r="C59" s="403" t="s">
        <v>116</v>
      </c>
      <c r="D59" s="142">
        <f t="shared" si="13"/>
        <v>32</v>
      </c>
      <c r="E59" s="124">
        <f t="shared" si="14"/>
        <v>2224632</v>
      </c>
      <c r="F59" s="452">
        <f t="shared" si="15"/>
        <v>69519.75</v>
      </c>
      <c r="G59" s="457">
        <v>31</v>
      </c>
      <c r="H59" s="455">
        <v>2080228</v>
      </c>
      <c r="I59" s="456">
        <f t="shared" si="16"/>
        <v>67104.12903225806</v>
      </c>
      <c r="J59" s="457"/>
      <c r="K59" s="458"/>
      <c r="L59" s="456"/>
      <c r="M59" s="142">
        <v>1</v>
      </c>
      <c r="N59" s="124">
        <v>144404</v>
      </c>
      <c r="O59" s="456">
        <f t="shared" si="17"/>
        <v>144404</v>
      </c>
    </row>
    <row r="60" spans="3:15" ht="15">
      <c r="C60" s="403" t="s">
        <v>117</v>
      </c>
      <c r="D60" s="142">
        <f t="shared" si="13"/>
        <v>31</v>
      </c>
      <c r="E60" s="124">
        <f>(H60+K60+N60)</f>
        <v>2155112</v>
      </c>
      <c r="F60" s="452">
        <f t="shared" si="15"/>
        <v>69519.74193548386</v>
      </c>
      <c r="G60" s="457">
        <v>30</v>
      </c>
      <c r="H60" s="458">
        <v>2010708</v>
      </c>
      <c r="I60" s="456">
        <f t="shared" si="16"/>
        <v>67023.6</v>
      </c>
      <c r="J60" s="457"/>
      <c r="K60" s="458"/>
      <c r="L60" s="456"/>
      <c r="M60" s="142">
        <v>1</v>
      </c>
      <c r="N60" s="124">
        <v>144404</v>
      </c>
      <c r="O60" s="456">
        <f t="shared" si="17"/>
        <v>144404</v>
      </c>
    </row>
    <row r="61" spans="3:15" ht="15">
      <c r="C61" s="403" t="s">
        <v>118</v>
      </c>
      <c r="D61" s="142">
        <f t="shared" si="13"/>
        <v>31</v>
      </c>
      <c r="E61" s="124">
        <f t="shared" si="14"/>
        <v>2155112</v>
      </c>
      <c r="F61" s="452">
        <f t="shared" si="15"/>
        <v>69519.74193548386</v>
      </c>
      <c r="G61" s="457">
        <v>30</v>
      </c>
      <c r="H61" s="458">
        <v>2010708</v>
      </c>
      <c r="I61" s="456">
        <f t="shared" si="16"/>
        <v>67023.6</v>
      </c>
      <c r="J61" s="457"/>
      <c r="K61" s="458"/>
      <c r="L61" s="456"/>
      <c r="M61" s="142">
        <v>1</v>
      </c>
      <c r="N61" s="124">
        <v>144404</v>
      </c>
      <c r="O61" s="456">
        <f t="shared" si="17"/>
        <v>144404</v>
      </c>
    </row>
    <row r="62" spans="3:15" ht="15">
      <c r="C62" s="403" t="s">
        <v>119</v>
      </c>
      <c r="D62" s="142">
        <f t="shared" si="13"/>
        <v>31</v>
      </c>
      <c r="E62" s="124">
        <f t="shared" si="14"/>
        <v>2155112</v>
      </c>
      <c r="F62" s="452">
        <f t="shared" si="15"/>
        <v>69519.74193548386</v>
      </c>
      <c r="G62" s="457">
        <v>30</v>
      </c>
      <c r="H62" s="458">
        <v>2010708</v>
      </c>
      <c r="I62" s="456">
        <f t="shared" si="16"/>
        <v>67023.6</v>
      </c>
      <c r="J62" s="457"/>
      <c r="K62" s="458"/>
      <c r="L62" s="456"/>
      <c r="M62" s="142">
        <v>1</v>
      </c>
      <c r="N62" s="124">
        <v>144404</v>
      </c>
      <c r="O62" s="456">
        <f t="shared" si="17"/>
        <v>144404</v>
      </c>
    </row>
    <row r="63" spans="3:15" ht="15">
      <c r="C63" s="403" t="s">
        <v>120</v>
      </c>
      <c r="D63" s="142">
        <f t="shared" si="13"/>
        <v>31</v>
      </c>
      <c r="E63" s="124">
        <f t="shared" si="14"/>
        <v>2155112</v>
      </c>
      <c r="F63" s="452">
        <f t="shared" si="15"/>
        <v>69519.74193548386</v>
      </c>
      <c r="G63" s="457">
        <v>30</v>
      </c>
      <c r="H63" s="458">
        <v>2010708</v>
      </c>
      <c r="I63" s="456">
        <f t="shared" si="16"/>
        <v>67023.6</v>
      </c>
      <c r="J63" s="457"/>
      <c r="K63" s="458"/>
      <c r="L63" s="456"/>
      <c r="M63" s="142">
        <v>1</v>
      </c>
      <c r="N63" s="124">
        <v>144404</v>
      </c>
      <c r="O63" s="456">
        <f t="shared" si="17"/>
        <v>144404</v>
      </c>
    </row>
    <row r="64" spans="3:15" ht="15">
      <c r="C64" s="403" t="s">
        <v>121</v>
      </c>
      <c r="D64" s="142">
        <f t="shared" si="13"/>
        <v>31</v>
      </c>
      <c r="E64" s="124">
        <f t="shared" si="14"/>
        <v>2155112</v>
      </c>
      <c r="F64" s="452">
        <f t="shared" si="15"/>
        <v>69519.74193548386</v>
      </c>
      <c r="G64" s="457">
        <v>30</v>
      </c>
      <c r="H64" s="458">
        <v>2010708</v>
      </c>
      <c r="I64" s="456">
        <f t="shared" si="16"/>
        <v>67023.6</v>
      </c>
      <c r="J64" s="457"/>
      <c r="K64" s="458"/>
      <c r="L64" s="456"/>
      <c r="M64" s="142">
        <v>1</v>
      </c>
      <c r="N64" s="124">
        <v>144404</v>
      </c>
      <c r="O64" s="456">
        <f t="shared" si="17"/>
        <v>144404</v>
      </c>
    </row>
    <row r="65" spans="3:15" ht="15">
      <c r="C65" s="403" t="s">
        <v>122</v>
      </c>
      <c r="D65" s="142">
        <f t="shared" si="13"/>
        <v>31</v>
      </c>
      <c r="E65" s="124">
        <f t="shared" si="14"/>
        <v>2155112</v>
      </c>
      <c r="F65" s="452">
        <f t="shared" si="15"/>
        <v>69519.74193548386</v>
      </c>
      <c r="G65" s="457">
        <v>30</v>
      </c>
      <c r="H65" s="458">
        <v>2010708</v>
      </c>
      <c r="I65" s="456">
        <f t="shared" si="16"/>
        <v>67023.6</v>
      </c>
      <c r="J65" s="457"/>
      <c r="K65" s="458"/>
      <c r="L65" s="456"/>
      <c r="M65" s="142">
        <v>1</v>
      </c>
      <c r="N65" s="124">
        <v>144404</v>
      </c>
      <c r="O65" s="456">
        <f t="shared" si="17"/>
        <v>144404</v>
      </c>
    </row>
    <row r="66" spans="3:15" ht="15">
      <c r="C66" s="403" t="s">
        <v>123</v>
      </c>
      <c r="D66" s="142">
        <f t="shared" si="13"/>
        <v>31</v>
      </c>
      <c r="E66" s="124">
        <f t="shared" si="14"/>
        <v>2155112</v>
      </c>
      <c r="F66" s="452">
        <f t="shared" si="15"/>
        <v>69519.74193548386</v>
      </c>
      <c r="G66" s="457">
        <v>30</v>
      </c>
      <c r="H66" s="458">
        <v>2010708</v>
      </c>
      <c r="I66" s="456">
        <f t="shared" si="16"/>
        <v>67023.6</v>
      </c>
      <c r="J66" s="457"/>
      <c r="K66" s="458"/>
      <c r="L66" s="456"/>
      <c r="M66" s="142">
        <v>1</v>
      </c>
      <c r="N66" s="124">
        <v>144404</v>
      </c>
      <c r="O66" s="456">
        <f t="shared" si="17"/>
        <v>144404</v>
      </c>
    </row>
    <row r="67" spans="3:15" ht="15">
      <c r="C67" s="403" t="s">
        <v>124</v>
      </c>
      <c r="D67" s="142">
        <f t="shared" si="13"/>
        <v>31</v>
      </c>
      <c r="E67" s="124">
        <f t="shared" si="14"/>
        <v>2155112</v>
      </c>
      <c r="F67" s="452">
        <f t="shared" si="15"/>
        <v>69519.74193548386</v>
      </c>
      <c r="G67" s="457">
        <v>30</v>
      </c>
      <c r="H67" s="458">
        <v>2010708</v>
      </c>
      <c r="I67" s="456">
        <f t="shared" si="16"/>
        <v>67023.6</v>
      </c>
      <c r="J67" s="457"/>
      <c r="K67" s="458"/>
      <c r="L67" s="456"/>
      <c r="M67" s="142">
        <v>1</v>
      </c>
      <c r="N67" s="124">
        <v>144404</v>
      </c>
      <c r="O67" s="456">
        <f t="shared" si="17"/>
        <v>144404</v>
      </c>
    </row>
    <row r="68" spans="3:15" ht="12.75">
      <c r="C68" s="404" t="s">
        <v>21</v>
      </c>
      <c r="D68" s="142">
        <f t="shared" si="13"/>
        <v>376</v>
      </c>
      <c r="E68" s="144">
        <f aca="true" t="shared" si="18" ref="E68:O68">SUM(E56:E67)</f>
        <v>26139424</v>
      </c>
      <c r="F68" s="144">
        <f t="shared" si="18"/>
        <v>834236.935483871</v>
      </c>
      <c r="G68" s="144">
        <f t="shared" si="18"/>
        <v>364</v>
      </c>
      <c r="H68" s="144">
        <f t="shared" si="18"/>
        <v>24406576</v>
      </c>
      <c r="I68" s="144">
        <f t="shared" si="18"/>
        <v>804605.316129032</v>
      </c>
      <c r="J68" s="144">
        <f t="shared" si="18"/>
        <v>0</v>
      </c>
      <c r="K68" s="144">
        <f t="shared" si="18"/>
        <v>0</v>
      </c>
      <c r="L68" s="144">
        <f t="shared" si="18"/>
        <v>0</v>
      </c>
      <c r="M68" s="144">
        <f t="shared" si="18"/>
        <v>12</v>
      </c>
      <c r="N68" s="144">
        <f t="shared" si="18"/>
        <v>1732848</v>
      </c>
      <c r="O68" s="144">
        <f t="shared" si="18"/>
        <v>1732848</v>
      </c>
    </row>
    <row r="69" spans="3:15" ht="13.5" thickBot="1">
      <c r="C69" s="405" t="s">
        <v>125</v>
      </c>
      <c r="D69" s="146">
        <f>(D68/12)</f>
        <v>31.333333333333332</v>
      </c>
      <c r="E69" s="146">
        <f aca="true" t="shared" si="19" ref="E69:O69">(E68/12)</f>
        <v>2178285.3333333335</v>
      </c>
      <c r="F69" s="146">
        <f t="shared" si="19"/>
        <v>69519.74462365592</v>
      </c>
      <c r="G69" s="146">
        <f t="shared" si="19"/>
        <v>30.333333333333332</v>
      </c>
      <c r="H69" s="146">
        <f t="shared" si="19"/>
        <v>2033881.3333333333</v>
      </c>
      <c r="I69" s="146">
        <f t="shared" si="19"/>
        <v>67050.44301075267</v>
      </c>
      <c r="J69" s="146">
        <f t="shared" si="19"/>
        <v>0</v>
      </c>
      <c r="K69" s="146">
        <f t="shared" si="19"/>
        <v>0</v>
      </c>
      <c r="L69" s="146">
        <f t="shared" si="19"/>
        <v>0</v>
      </c>
      <c r="M69" s="146">
        <f t="shared" si="19"/>
        <v>1</v>
      </c>
      <c r="N69" s="146">
        <f t="shared" si="19"/>
        <v>144404</v>
      </c>
      <c r="O69" s="146">
        <f t="shared" si="19"/>
        <v>144404</v>
      </c>
    </row>
    <row r="70" spans="3:15" ht="15">
      <c r="C70" s="826" t="s">
        <v>882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117"/>
    </row>
    <row r="71" spans="3:15" ht="12.75"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</row>
  </sheetData>
  <sheetProtection/>
  <mergeCells count="57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2:F22"/>
  <sheetViews>
    <sheetView workbookViewId="0" topLeftCell="A1">
      <selection activeCell="F29" sqref="F29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s="397" t="s">
        <v>760</v>
      </c>
    </row>
    <row r="4" spans="2:6" ht="15.75">
      <c r="B4" s="835" t="s">
        <v>875</v>
      </c>
      <c r="C4" s="835"/>
      <c r="D4" s="835"/>
      <c r="E4" s="835"/>
      <c r="F4" s="835"/>
    </row>
    <row r="5" spans="2:6" ht="16.5" thickBot="1">
      <c r="B5" s="14"/>
      <c r="C5" s="14"/>
      <c r="D5" s="14"/>
      <c r="E5" s="14"/>
      <c r="F5" s="74" t="s">
        <v>60</v>
      </c>
    </row>
    <row r="6" spans="1:6" ht="48.75" customHeight="1" thickBot="1">
      <c r="A6" s="161"/>
      <c r="B6" s="162" t="s">
        <v>586</v>
      </c>
      <c r="C6" s="163" t="s">
        <v>876</v>
      </c>
      <c r="D6" s="164" t="s">
        <v>877</v>
      </c>
      <c r="E6" s="164" t="s">
        <v>878</v>
      </c>
      <c r="F6" s="165" t="s">
        <v>606</v>
      </c>
    </row>
    <row r="7" spans="1:6" ht="16.5" thickBot="1">
      <c r="A7" s="161"/>
      <c r="B7" s="166"/>
      <c r="C7" s="167" t="s">
        <v>101</v>
      </c>
      <c r="D7" s="168" t="s">
        <v>102</v>
      </c>
      <c r="E7" s="168" t="s">
        <v>103</v>
      </c>
      <c r="F7" s="169" t="s">
        <v>607</v>
      </c>
    </row>
    <row r="8" spans="1:6" ht="19.5" customHeight="1">
      <c r="A8" s="161"/>
      <c r="B8" s="170" t="s">
        <v>113</v>
      </c>
      <c r="C8" s="462">
        <v>1775870</v>
      </c>
      <c r="D8" s="463">
        <v>2224632</v>
      </c>
      <c r="E8" s="463">
        <v>2041768</v>
      </c>
      <c r="F8" s="464">
        <f>(D8-E8)</f>
        <v>182864</v>
      </c>
    </row>
    <row r="9" spans="1:6" ht="19.5" customHeight="1">
      <c r="A9" s="161"/>
      <c r="B9" s="170" t="s">
        <v>114</v>
      </c>
      <c r="C9" s="465">
        <v>1778822</v>
      </c>
      <c r="D9" s="463">
        <v>2224632</v>
      </c>
      <c r="E9" s="463">
        <v>2041768</v>
      </c>
      <c r="F9" s="464">
        <f aca="true" t="shared" si="0" ref="F9:F19">(D9-E9)</f>
        <v>182864</v>
      </c>
    </row>
    <row r="10" spans="1:6" ht="19.5" customHeight="1">
      <c r="A10" s="161"/>
      <c r="B10" s="170" t="s">
        <v>115</v>
      </c>
      <c r="C10" s="465">
        <v>1783101</v>
      </c>
      <c r="D10" s="463">
        <v>2224632</v>
      </c>
      <c r="E10" s="463">
        <v>2041768</v>
      </c>
      <c r="F10" s="464">
        <f t="shared" si="0"/>
        <v>182864</v>
      </c>
    </row>
    <row r="11" spans="1:6" ht="19.5" customHeight="1">
      <c r="A11" s="161"/>
      <c r="B11" s="170" t="s">
        <v>116</v>
      </c>
      <c r="C11" s="465">
        <v>1724983</v>
      </c>
      <c r="D11" s="463">
        <v>2224632</v>
      </c>
      <c r="E11" s="463">
        <v>2041768</v>
      </c>
      <c r="F11" s="464">
        <f t="shared" si="0"/>
        <v>182864</v>
      </c>
    </row>
    <row r="12" spans="1:6" ht="19.5" customHeight="1">
      <c r="A12" s="161"/>
      <c r="B12" s="170" t="s">
        <v>117</v>
      </c>
      <c r="C12" s="465">
        <v>1733072</v>
      </c>
      <c r="D12" s="463">
        <v>2155112</v>
      </c>
      <c r="E12" s="463">
        <v>1977962</v>
      </c>
      <c r="F12" s="464">
        <f t="shared" si="0"/>
        <v>177150</v>
      </c>
    </row>
    <row r="13" spans="1:6" ht="19.5" customHeight="1">
      <c r="A13" s="161"/>
      <c r="B13" s="170" t="s">
        <v>118</v>
      </c>
      <c r="C13" s="465">
        <v>1549500</v>
      </c>
      <c r="D13" s="463">
        <v>2155112</v>
      </c>
      <c r="E13" s="463">
        <v>1977962</v>
      </c>
      <c r="F13" s="464">
        <f t="shared" si="0"/>
        <v>177150</v>
      </c>
    </row>
    <row r="14" spans="1:6" ht="19.5" customHeight="1">
      <c r="A14" s="161"/>
      <c r="B14" s="170" t="s">
        <v>119</v>
      </c>
      <c r="C14" s="465">
        <v>1405084</v>
      </c>
      <c r="D14" s="463">
        <v>2155112</v>
      </c>
      <c r="E14" s="463">
        <v>1977962</v>
      </c>
      <c r="F14" s="464">
        <f t="shared" si="0"/>
        <v>177150</v>
      </c>
    </row>
    <row r="15" spans="1:6" ht="19.5" customHeight="1">
      <c r="A15" s="161"/>
      <c r="B15" s="170" t="s">
        <v>120</v>
      </c>
      <c r="C15" s="465">
        <v>1272297</v>
      </c>
      <c r="D15" s="466">
        <v>2155112</v>
      </c>
      <c r="E15" s="463">
        <v>1977962</v>
      </c>
      <c r="F15" s="464">
        <f t="shared" si="0"/>
        <v>177150</v>
      </c>
    </row>
    <row r="16" spans="1:6" ht="19.5" customHeight="1">
      <c r="A16" s="161"/>
      <c r="B16" s="170" t="s">
        <v>121</v>
      </c>
      <c r="C16" s="465">
        <v>1268040</v>
      </c>
      <c r="D16" s="466">
        <v>2155112</v>
      </c>
      <c r="E16" s="463">
        <v>1977962</v>
      </c>
      <c r="F16" s="464">
        <f t="shared" si="0"/>
        <v>177150</v>
      </c>
    </row>
    <row r="17" spans="1:6" ht="19.5" customHeight="1">
      <c r="A17" s="161"/>
      <c r="B17" s="170" t="s">
        <v>122</v>
      </c>
      <c r="C17" s="465">
        <v>1739784</v>
      </c>
      <c r="D17" s="466">
        <v>2155112</v>
      </c>
      <c r="E17" s="463">
        <v>1977962</v>
      </c>
      <c r="F17" s="464">
        <f t="shared" si="0"/>
        <v>177150</v>
      </c>
    </row>
    <row r="18" spans="1:6" ht="19.5" customHeight="1">
      <c r="A18" s="161"/>
      <c r="B18" s="170" t="s">
        <v>123</v>
      </c>
      <c r="C18" s="465">
        <v>1911554</v>
      </c>
      <c r="D18" s="466">
        <v>2155112</v>
      </c>
      <c r="E18" s="463">
        <v>1977962</v>
      </c>
      <c r="F18" s="464">
        <f t="shared" si="0"/>
        <v>177150</v>
      </c>
    </row>
    <row r="19" spans="1:6" ht="19.5" customHeight="1" thickBot="1">
      <c r="A19" s="161"/>
      <c r="B19" s="171" t="s">
        <v>124</v>
      </c>
      <c r="C19" s="465">
        <v>1911554</v>
      </c>
      <c r="D19" s="466">
        <v>2155112</v>
      </c>
      <c r="E19" s="463">
        <v>1977962</v>
      </c>
      <c r="F19" s="464">
        <f t="shared" si="0"/>
        <v>177150</v>
      </c>
    </row>
    <row r="20" spans="1:6" ht="19.5" customHeight="1" thickBot="1">
      <c r="A20" s="161"/>
      <c r="B20" s="172" t="s">
        <v>21</v>
      </c>
      <c r="C20" s="467">
        <f>SUM(C8:C19)</f>
        <v>19853661</v>
      </c>
      <c r="D20" s="467">
        <f>SUM(D8:D19)</f>
        <v>26139424</v>
      </c>
      <c r="E20" s="467">
        <f>SUM(E8:E19)</f>
        <v>23990768</v>
      </c>
      <c r="F20" s="467">
        <f>SUM(F8:F19)</f>
        <v>2148656</v>
      </c>
    </row>
    <row r="21" spans="2:6" ht="15.75">
      <c r="B21" s="14"/>
      <c r="C21" s="14"/>
      <c r="D21" s="14"/>
      <c r="E21" s="14"/>
      <c r="F21" s="14"/>
    </row>
    <row r="22" spans="2:6" ht="15.75">
      <c r="B22" s="836" t="s">
        <v>205</v>
      </c>
      <c r="C22" s="836"/>
      <c r="D22" s="836"/>
      <c r="E22" s="836"/>
      <c r="F22" s="836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46"/>
  <sheetViews>
    <sheetView zoomScalePageLayoutView="0" workbookViewId="0" topLeftCell="A1">
      <selection activeCell="M12" sqref="M12"/>
    </sheetView>
  </sheetViews>
  <sheetFormatPr defaultColWidth="9.140625" defaultRowHeight="12.75"/>
  <cols>
    <col min="3" max="13" width="12.7109375" style="0" customWidth="1"/>
  </cols>
  <sheetData>
    <row r="2" ht="15.75">
      <c r="L2" s="74" t="s">
        <v>761</v>
      </c>
    </row>
    <row r="3" spans="2:12" s="23" customFormat="1" ht="20.25" customHeight="1">
      <c r="B3" s="837" t="s">
        <v>584</v>
      </c>
      <c r="C3" s="837"/>
      <c r="D3" s="837"/>
      <c r="E3" s="837"/>
      <c r="F3" s="837"/>
      <c r="G3" s="837"/>
      <c r="H3" s="837"/>
      <c r="I3" s="837"/>
      <c r="J3" s="837"/>
      <c r="K3" s="116"/>
      <c r="L3" s="116"/>
    </row>
    <row r="4" spans="2:13" s="23" customFormat="1" ht="15.75" thickBot="1">
      <c r="B4" s="117"/>
      <c r="C4" s="118"/>
      <c r="D4" s="118"/>
      <c r="E4" s="118"/>
      <c r="F4" s="118"/>
      <c r="G4" s="117"/>
      <c r="H4" s="117"/>
      <c r="I4" s="117"/>
      <c r="J4" s="119" t="s">
        <v>60</v>
      </c>
      <c r="K4" s="117"/>
      <c r="L4" s="119"/>
      <c r="M4" s="88"/>
    </row>
    <row r="5" spans="2:13" s="23" customFormat="1" ht="30" customHeight="1">
      <c r="B5" s="838" t="s">
        <v>586</v>
      </c>
      <c r="C5" s="839" t="s">
        <v>585</v>
      </c>
      <c r="D5" s="840"/>
      <c r="E5" s="840"/>
      <c r="F5" s="841"/>
      <c r="G5" s="840" t="s">
        <v>739</v>
      </c>
      <c r="H5" s="840"/>
      <c r="I5" s="840"/>
      <c r="J5" s="841"/>
      <c r="K5" s="120"/>
      <c r="L5" s="120"/>
      <c r="M5" s="88"/>
    </row>
    <row r="6" spans="2:13" s="23" customFormat="1" ht="24.75" thickBot="1">
      <c r="B6" s="829"/>
      <c r="C6" s="151" t="s">
        <v>590</v>
      </c>
      <c r="D6" s="152" t="s">
        <v>527</v>
      </c>
      <c r="E6" s="152" t="s">
        <v>588</v>
      </c>
      <c r="F6" s="153" t="s">
        <v>589</v>
      </c>
      <c r="G6" s="151" t="s">
        <v>590</v>
      </c>
      <c r="H6" s="152" t="s">
        <v>527</v>
      </c>
      <c r="I6" s="152" t="s">
        <v>588</v>
      </c>
      <c r="J6" s="153" t="s">
        <v>589</v>
      </c>
      <c r="K6" s="121"/>
      <c r="L6" s="121"/>
      <c r="M6" s="88"/>
    </row>
    <row r="7" spans="2:13" s="23" customFormat="1" ht="15.75" thickBot="1">
      <c r="B7" s="154"/>
      <c r="C7" s="155" t="s">
        <v>591</v>
      </c>
      <c r="D7" s="156">
        <v>1</v>
      </c>
      <c r="E7" s="156">
        <v>2</v>
      </c>
      <c r="F7" s="157">
        <v>3</v>
      </c>
      <c r="G7" s="155" t="s">
        <v>591</v>
      </c>
      <c r="H7" s="156">
        <v>1</v>
      </c>
      <c r="I7" s="156">
        <v>2</v>
      </c>
      <c r="J7" s="157">
        <v>3</v>
      </c>
      <c r="K7" s="121"/>
      <c r="L7" s="121"/>
      <c r="M7" s="88"/>
    </row>
    <row r="8" spans="2:13" s="23" customFormat="1" ht="15">
      <c r="B8" s="122" t="s">
        <v>113</v>
      </c>
      <c r="C8" s="123">
        <f>(D8+(E8*F8))</f>
        <v>5424</v>
      </c>
      <c r="D8" s="124">
        <v>2712</v>
      </c>
      <c r="E8" s="455">
        <v>2712</v>
      </c>
      <c r="F8" s="456">
        <v>1</v>
      </c>
      <c r="G8" s="123">
        <f>(H8+(I8*J8))</f>
        <v>13800</v>
      </c>
      <c r="H8" s="124">
        <v>4600</v>
      </c>
      <c r="I8" s="124">
        <v>4600</v>
      </c>
      <c r="J8" s="456">
        <v>2</v>
      </c>
      <c r="K8" s="125"/>
      <c r="L8" s="125"/>
      <c r="M8" s="88"/>
    </row>
    <row r="9" spans="2:13" s="23" customFormat="1" ht="15">
      <c r="B9" s="126" t="s">
        <v>114</v>
      </c>
      <c r="C9" s="123">
        <f aca="true" t="shared" si="0" ref="C9:C19">(D9+(E9*F9))</f>
        <v>0</v>
      </c>
      <c r="D9" s="128">
        <v>0</v>
      </c>
      <c r="E9" s="458">
        <v>0</v>
      </c>
      <c r="F9" s="459"/>
      <c r="G9" s="123">
        <f aca="true" t="shared" si="1" ref="G9:G19">(H9+(I9*J9))</f>
        <v>13800</v>
      </c>
      <c r="H9" s="124">
        <v>4600</v>
      </c>
      <c r="I9" s="124">
        <v>4600</v>
      </c>
      <c r="J9" s="456">
        <v>2</v>
      </c>
      <c r="K9" s="125"/>
      <c r="L9" s="125"/>
      <c r="M9" s="88"/>
    </row>
    <row r="10" spans="2:13" s="23" customFormat="1" ht="15">
      <c r="B10" s="126" t="s">
        <v>115</v>
      </c>
      <c r="C10" s="123">
        <f t="shared" si="0"/>
        <v>7507</v>
      </c>
      <c r="D10" s="128">
        <v>2503</v>
      </c>
      <c r="E10" s="458">
        <v>2502</v>
      </c>
      <c r="F10" s="459">
        <v>2</v>
      </c>
      <c r="G10" s="123">
        <f t="shared" si="1"/>
        <v>6900</v>
      </c>
      <c r="H10" s="128">
        <v>2300</v>
      </c>
      <c r="I10" s="128">
        <v>2300</v>
      </c>
      <c r="J10" s="456">
        <v>2</v>
      </c>
      <c r="K10" s="125"/>
      <c r="L10" s="125"/>
      <c r="M10" s="88"/>
    </row>
    <row r="11" spans="2:13" s="23" customFormat="1" ht="15">
      <c r="B11" s="126" t="s">
        <v>116</v>
      </c>
      <c r="C11" s="123">
        <f t="shared" si="0"/>
        <v>7173</v>
      </c>
      <c r="D11" s="128">
        <v>2391</v>
      </c>
      <c r="E11" s="458">
        <v>2391</v>
      </c>
      <c r="F11" s="625">
        <v>2</v>
      </c>
      <c r="G11" s="123">
        <f t="shared" si="1"/>
        <v>13800</v>
      </c>
      <c r="H11" s="128">
        <v>4600</v>
      </c>
      <c r="I11" s="128">
        <v>4600</v>
      </c>
      <c r="J11" s="456">
        <v>2</v>
      </c>
      <c r="K11" s="125"/>
      <c r="L11" s="125"/>
      <c r="M11" s="88"/>
    </row>
    <row r="12" spans="2:13" s="23" customFormat="1" ht="15">
      <c r="B12" s="126" t="s">
        <v>117</v>
      </c>
      <c r="C12" s="123">
        <f t="shared" si="0"/>
        <v>4940</v>
      </c>
      <c r="D12" s="128">
        <v>2470</v>
      </c>
      <c r="E12" s="458">
        <v>2470</v>
      </c>
      <c r="F12" s="459">
        <v>1</v>
      </c>
      <c r="G12" s="123">
        <f t="shared" si="1"/>
        <v>6900</v>
      </c>
      <c r="H12" s="128">
        <v>2300</v>
      </c>
      <c r="I12" s="128">
        <v>2300</v>
      </c>
      <c r="J12" s="456">
        <v>2</v>
      </c>
      <c r="K12" s="125"/>
      <c r="L12" s="125"/>
      <c r="M12" s="88"/>
    </row>
    <row r="13" spans="2:13" s="23" customFormat="1" ht="15">
      <c r="B13" s="126" t="s">
        <v>118</v>
      </c>
      <c r="C13" s="123">
        <f t="shared" si="0"/>
        <v>0</v>
      </c>
      <c r="D13" s="128">
        <v>0</v>
      </c>
      <c r="E13" s="458">
        <v>0</v>
      </c>
      <c r="F13" s="459"/>
      <c r="G13" s="123">
        <f t="shared" si="1"/>
        <v>13800</v>
      </c>
      <c r="H13" s="128">
        <v>4600</v>
      </c>
      <c r="I13" s="128">
        <v>4600</v>
      </c>
      <c r="J13" s="456">
        <v>2</v>
      </c>
      <c r="K13" s="125"/>
      <c r="L13" s="125"/>
      <c r="M13" s="88"/>
    </row>
    <row r="14" spans="2:13" s="23" customFormat="1" ht="15">
      <c r="B14" s="126" t="s">
        <v>119</v>
      </c>
      <c r="C14" s="123">
        <f t="shared" si="0"/>
        <v>5038</v>
      </c>
      <c r="D14" s="128">
        <v>2519</v>
      </c>
      <c r="E14" s="458">
        <v>2519</v>
      </c>
      <c r="F14" s="459">
        <v>1</v>
      </c>
      <c r="G14" s="123">
        <f t="shared" si="1"/>
        <v>6900</v>
      </c>
      <c r="H14" s="128">
        <v>2300</v>
      </c>
      <c r="I14" s="128">
        <v>2300</v>
      </c>
      <c r="J14" s="456">
        <v>2</v>
      </c>
      <c r="K14" s="125"/>
      <c r="L14" s="125"/>
      <c r="M14" s="88"/>
    </row>
    <row r="15" spans="2:13" s="23" customFormat="1" ht="15">
      <c r="B15" s="126" t="s">
        <v>120</v>
      </c>
      <c r="C15" s="123">
        <f t="shared" si="0"/>
        <v>0</v>
      </c>
      <c r="D15" s="128"/>
      <c r="E15" s="458"/>
      <c r="F15" s="459"/>
      <c r="G15" s="123">
        <f t="shared" si="1"/>
        <v>13800</v>
      </c>
      <c r="H15" s="128">
        <v>4600</v>
      </c>
      <c r="I15" s="128">
        <v>4600</v>
      </c>
      <c r="J15" s="456">
        <v>2</v>
      </c>
      <c r="K15" s="125"/>
      <c r="L15" s="125"/>
      <c r="M15" s="88"/>
    </row>
    <row r="16" spans="2:13" s="23" customFormat="1" ht="15">
      <c r="B16" s="126" t="s">
        <v>121</v>
      </c>
      <c r="C16" s="123">
        <f t="shared" si="0"/>
        <v>4920</v>
      </c>
      <c r="D16" s="128">
        <v>2460</v>
      </c>
      <c r="E16" s="458">
        <v>2460</v>
      </c>
      <c r="F16" s="459">
        <v>1</v>
      </c>
      <c r="G16" s="123">
        <f t="shared" si="1"/>
        <v>6900</v>
      </c>
      <c r="H16" s="128">
        <v>2300</v>
      </c>
      <c r="I16" s="128">
        <v>2300</v>
      </c>
      <c r="J16" s="456">
        <v>2</v>
      </c>
      <c r="K16" s="125"/>
      <c r="L16" s="125"/>
      <c r="M16" s="88"/>
    </row>
    <row r="17" spans="2:13" s="23" customFormat="1" ht="15">
      <c r="B17" s="126" t="s">
        <v>122</v>
      </c>
      <c r="C17" s="123">
        <f t="shared" si="0"/>
        <v>12443</v>
      </c>
      <c r="D17" s="128">
        <v>4977</v>
      </c>
      <c r="E17" s="458">
        <v>3733</v>
      </c>
      <c r="F17" s="459">
        <v>2</v>
      </c>
      <c r="G17" s="123">
        <f t="shared" si="1"/>
        <v>13800</v>
      </c>
      <c r="H17" s="128">
        <v>4600</v>
      </c>
      <c r="I17" s="128">
        <v>4600</v>
      </c>
      <c r="J17" s="456">
        <v>2</v>
      </c>
      <c r="K17" s="125"/>
      <c r="L17" s="125"/>
      <c r="M17" s="88"/>
    </row>
    <row r="18" spans="2:13" s="23" customFormat="1" ht="15">
      <c r="B18" s="126" t="s">
        <v>123</v>
      </c>
      <c r="C18" s="123">
        <f t="shared" si="0"/>
        <v>7465</v>
      </c>
      <c r="D18" s="128">
        <v>2489</v>
      </c>
      <c r="E18" s="458">
        <v>2488</v>
      </c>
      <c r="F18" s="459">
        <v>2</v>
      </c>
      <c r="G18" s="123">
        <f t="shared" si="1"/>
        <v>13800</v>
      </c>
      <c r="H18" s="128">
        <v>4600</v>
      </c>
      <c r="I18" s="128">
        <v>4600</v>
      </c>
      <c r="J18" s="456">
        <v>2</v>
      </c>
      <c r="K18" s="125"/>
      <c r="L18" s="125"/>
      <c r="M18" s="88"/>
    </row>
    <row r="19" spans="2:13" s="23" customFormat="1" ht="15.75" thickBot="1">
      <c r="B19" s="129" t="s">
        <v>124</v>
      </c>
      <c r="C19" s="123">
        <f t="shared" si="0"/>
        <v>8465</v>
      </c>
      <c r="D19" s="131">
        <v>2821</v>
      </c>
      <c r="E19" s="460">
        <v>2822</v>
      </c>
      <c r="F19" s="459">
        <v>2</v>
      </c>
      <c r="G19" s="123">
        <f t="shared" si="1"/>
        <v>13800</v>
      </c>
      <c r="H19" s="128">
        <v>4600</v>
      </c>
      <c r="I19" s="128">
        <v>4600</v>
      </c>
      <c r="J19" s="456">
        <v>2</v>
      </c>
      <c r="K19" s="125"/>
      <c r="L19" s="125"/>
      <c r="M19" s="88"/>
    </row>
    <row r="20" spans="2:13" s="23" customFormat="1" ht="15.75" thickBot="1">
      <c r="B20" s="132" t="s">
        <v>21</v>
      </c>
      <c r="C20" s="133">
        <f>SUM(C8:C19)</f>
        <v>63375</v>
      </c>
      <c r="D20" s="133">
        <f aca="true" t="shared" si="2" ref="D20:J20">SUM(D8:D19)</f>
        <v>25342</v>
      </c>
      <c r="E20" s="133">
        <f t="shared" si="2"/>
        <v>24097</v>
      </c>
      <c r="F20" s="133">
        <f t="shared" si="2"/>
        <v>14</v>
      </c>
      <c r="G20" s="133">
        <f t="shared" si="2"/>
        <v>138000</v>
      </c>
      <c r="H20" s="133">
        <f t="shared" si="2"/>
        <v>46000</v>
      </c>
      <c r="I20" s="133">
        <f t="shared" si="2"/>
        <v>46000</v>
      </c>
      <c r="J20" s="133">
        <f t="shared" si="2"/>
        <v>24</v>
      </c>
      <c r="K20" s="125"/>
      <c r="L20" s="125"/>
      <c r="M20" s="88"/>
    </row>
    <row r="21" spans="2:13" s="23" customFormat="1" ht="15.75" thickBot="1">
      <c r="B21" s="135" t="s">
        <v>125</v>
      </c>
      <c r="C21" s="136">
        <f>(C20/12)</f>
        <v>5281.25</v>
      </c>
      <c r="D21" s="136">
        <f aca="true" t="shared" si="3" ref="D21:J21">(D20/12)</f>
        <v>2111.8333333333335</v>
      </c>
      <c r="E21" s="136">
        <f t="shared" si="3"/>
        <v>2008.0833333333333</v>
      </c>
      <c r="F21" s="136">
        <f t="shared" si="3"/>
        <v>1.1666666666666667</v>
      </c>
      <c r="G21" s="136">
        <f t="shared" si="3"/>
        <v>11500</v>
      </c>
      <c r="H21" s="136">
        <f t="shared" si="3"/>
        <v>3833.3333333333335</v>
      </c>
      <c r="I21" s="136">
        <f t="shared" si="3"/>
        <v>3833.3333333333335</v>
      </c>
      <c r="J21" s="136">
        <f t="shared" si="3"/>
        <v>2</v>
      </c>
      <c r="K21" s="125"/>
      <c r="L21" s="125"/>
      <c r="M21" s="88"/>
    </row>
    <row r="22" spans="2:12" s="23" customFormat="1" ht="12.75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</row>
    <row r="23" spans="2:12" s="23" customFormat="1" ht="12.7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spans="2:12" s="23" customFormat="1" ht="12.7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</row>
    <row r="25" spans="2:12" s="23" customFormat="1" ht="20.25" customHeight="1">
      <c r="B25" s="837" t="s">
        <v>587</v>
      </c>
      <c r="C25" s="837"/>
      <c r="D25" s="837"/>
      <c r="E25" s="837"/>
      <c r="F25" s="837"/>
      <c r="G25" s="837"/>
      <c r="H25" s="837"/>
      <c r="I25" s="837"/>
      <c r="J25" s="837"/>
      <c r="K25" s="837"/>
      <c r="L25" s="837"/>
    </row>
    <row r="26" spans="2:12" s="23" customFormat="1" ht="15.75" thickBot="1">
      <c r="B26" s="139"/>
      <c r="C26" s="140"/>
      <c r="D26" s="140"/>
      <c r="E26" s="140"/>
      <c r="F26" s="140"/>
      <c r="G26" s="139"/>
      <c r="H26" s="125"/>
      <c r="I26" s="125"/>
      <c r="J26" s="125"/>
      <c r="K26" s="117"/>
      <c r="L26" s="119" t="s">
        <v>60</v>
      </c>
    </row>
    <row r="27" spans="2:12" s="23" customFormat="1" ht="30" customHeight="1">
      <c r="B27" s="813" t="s">
        <v>586</v>
      </c>
      <c r="C27" s="843" t="s">
        <v>585</v>
      </c>
      <c r="D27" s="840"/>
      <c r="E27" s="840"/>
      <c r="F27" s="840"/>
      <c r="G27" s="841"/>
      <c r="H27" s="839" t="s">
        <v>743</v>
      </c>
      <c r="I27" s="840"/>
      <c r="J27" s="840"/>
      <c r="K27" s="840"/>
      <c r="L27" s="841"/>
    </row>
    <row r="28" spans="2:12" s="23" customFormat="1" ht="30" customHeight="1" thickBot="1">
      <c r="B28" s="842"/>
      <c r="C28" s="152" t="s">
        <v>590</v>
      </c>
      <c r="D28" s="152" t="s">
        <v>527</v>
      </c>
      <c r="E28" s="152" t="s">
        <v>588</v>
      </c>
      <c r="F28" s="152" t="s">
        <v>589</v>
      </c>
      <c r="G28" s="158" t="s">
        <v>592</v>
      </c>
      <c r="H28" s="152" t="s">
        <v>590</v>
      </c>
      <c r="I28" s="152" t="s">
        <v>527</v>
      </c>
      <c r="J28" s="152" t="s">
        <v>588</v>
      </c>
      <c r="K28" s="152" t="s">
        <v>589</v>
      </c>
      <c r="L28" s="158" t="s">
        <v>592</v>
      </c>
    </row>
    <row r="29" spans="2:12" s="23" customFormat="1" ht="15.75" thickBot="1">
      <c r="B29" s="159"/>
      <c r="C29" s="156" t="s">
        <v>591</v>
      </c>
      <c r="D29" s="156">
        <v>1</v>
      </c>
      <c r="E29" s="156">
        <v>2</v>
      </c>
      <c r="F29" s="156">
        <v>3</v>
      </c>
      <c r="G29" s="160">
        <v>4</v>
      </c>
      <c r="H29" s="156" t="s">
        <v>591</v>
      </c>
      <c r="I29" s="156">
        <v>1</v>
      </c>
      <c r="J29" s="156">
        <v>2</v>
      </c>
      <c r="K29" s="156">
        <v>3</v>
      </c>
      <c r="L29" s="160">
        <v>4</v>
      </c>
    </row>
    <row r="30" spans="2:12" s="23" customFormat="1" ht="15">
      <c r="B30" s="141" t="s">
        <v>113</v>
      </c>
      <c r="C30" s="124">
        <f>(D30+(E30*F30))</f>
        <v>8583</v>
      </c>
      <c r="D30" s="124">
        <v>4292</v>
      </c>
      <c r="E30" s="124">
        <v>4291</v>
      </c>
      <c r="F30" s="455">
        <v>1</v>
      </c>
      <c r="G30" s="456"/>
      <c r="H30" s="142">
        <f>(I30+(J30*K30))</f>
        <v>21804</v>
      </c>
      <c r="I30" s="124">
        <v>7268</v>
      </c>
      <c r="J30" s="124">
        <v>7268</v>
      </c>
      <c r="K30" s="455">
        <v>2</v>
      </c>
      <c r="L30" s="456"/>
    </row>
    <row r="31" spans="2:12" s="23" customFormat="1" ht="15">
      <c r="B31" s="143" t="s">
        <v>114</v>
      </c>
      <c r="C31" s="124">
        <f aca="true" t="shared" si="4" ref="C31:C41">(D31+(E31*F31))</f>
        <v>0</v>
      </c>
      <c r="D31" s="128"/>
      <c r="E31" s="128"/>
      <c r="F31" s="458"/>
      <c r="G31" s="459"/>
      <c r="H31" s="142">
        <f aca="true" t="shared" si="5" ref="H31:H41">(I31+(J31*K31))</f>
        <v>21804</v>
      </c>
      <c r="I31" s="128">
        <v>7268</v>
      </c>
      <c r="J31" s="128">
        <v>7268</v>
      </c>
      <c r="K31" s="455">
        <v>2</v>
      </c>
      <c r="L31" s="459"/>
    </row>
    <row r="32" spans="2:12" s="23" customFormat="1" ht="15">
      <c r="B32" s="143" t="s">
        <v>115</v>
      </c>
      <c r="C32" s="124">
        <f t="shared" si="4"/>
        <v>11878</v>
      </c>
      <c r="D32" s="128">
        <v>3960</v>
      </c>
      <c r="E32" s="128">
        <v>3959</v>
      </c>
      <c r="F32" s="458">
        <v>2</v>
      </c>
      <c r="G32" s="459"/>
      <c r="H32" s="142">
        <f t="shared" si="5"/>
        <v>10902</v>
      </c>
      <c r="I32" s="128">
        <v>3634</v>
      </c>
      <c r="J32" s="128">
        <v>3634</v>
      </c>
      <c r="K32" s="455">
        <v>2</v>
      </c>
      <c r="L32" s="459"/>
    </row>
    <row r="33" spans="2:12" s="23" customFormat="1" ht="15">
      <c r="B33" s="143" t="s">
        <v>116</v>
      </c>
      <c r="C33" s="124">
        <f t="shared" si="4"/>
        <v>11349</v>
      </c>
      <c r="D33" s="128">
        <v>3783</v>
      </c>
      <c r="E33" s="128">
        <v>3783</v>
      </c>
      <c r="F33" s="458">
        <v>2</v>
      </c>
      <c r="G33" s="459"/>
      <c r="H33" s="142">
        <f t="shared" si="5"/>
        <v>21804</v>
      </c>
      <c r="I33" s="128">
        <v>7268</v>
      </c>
      <c r="J33" s="128">
        <v>7268</v>
      </c>
      <c r="K33" s="455">
        <v>2</v>
      </c>
      <c r="L33" s="459"/>
    </row>
    <row r="34" spans="2:12" s="23" customFormat="1" ht="15">
      <c r="B34" s="143" t="s">
        <v>117</v>
      </c>
      <c r="C34" s="124">
        <f t="shared" si="4"/>
        <v>7816</v>
      </c>
      <c r="D34" s="128">
        <v>3908</v>
      </c>
      <c r="E34" s="128">
        <v>3908</v>
      </c>
      <c r="F34" s="458">
        <v>1</v>
      </c>
      <c r="G34" s="459"/>
      <c r="H34" s="142">
        <f t="shared" si="5"/>
        <v>10902</v>
      </c>
      <c r="I34" s="128">
        <v>3634</v>
      </c>
      <c r="J34" s="128">
        <v>3634</v>
      </c>
      <c r="K34" s="455">
        <v>2</v>
      </c>
      <c r="L34" s="459"/>
    </row>
    <row r="35" spans="2:12" s="23" customFormat="1" ht="15">
      <c r="B35" s="143" t="s">
        <v>118</v>
      </c>
      <c r="C35" s="124">
        <f t="shared" si="4"/>
        <v>0</v>
      </c>
      <c r="D35" s="128"/>
      <c r="E35" s="128"/>
      <c r="F35" s="458"/>
      <c r="G35" s="459"/>
      <c r="H35" s="142">
        <f t="shared" si="5"/>
        <v>21804</v>
      </c>
      <c r="I35" s="128">
        <v>7268</v>
      </c>
      <c r="J35" s="128">
        <v>7268</v>
      </c>
      <c r="K35" s="455">
        <v>2</v>
      </c>
      <c r="L35" s="459"/>
    </row>
    <row r="36" spans="2:12" s="23" customFormat="1" ht="15">
      <c r="B36" s="143" t="s">
        <v>119</v>
      </c>
      <c r="C36" s="124">
        <f t="shared" si="4"/>
        <v>7971</v>
      </c>
      <c r="D36" s="128">
        <v>3986</v>
      </c>
      <c r="E36" s="128">
        <v>3985</v>
      </c>
      <c r="F36" s="458">
        <v>1</v>
      </c>
      <c r="G36" s="459"/>
      <c r="H36" s="142">
        <f t="shared" si="5"/>
        <v>10902</v>
      </c>
      <c r="I36" s="128">
        <v>3634</v>
      </c>
      <c r="J36" s="128">
        <v>3634</v>
      </c>
      <c r="K36" s="455">
        <v>2</v>
      </c>
      <c r="L36" s="459"/>
    </row>
    <row r="37" spans="2:12" s="23" customFormat="1" ht="15">
      <c r="B37" s="143" t="s">
        <v>120</v>
      </c>
      <c r="C37" s="124">
        <f t="shared" si="4"/>
        <v>0</v>
      </c>
      <c r="D37" s="128"/>
      <c r="E37" s="128"/>
      <c r="F37" s="458"/>
      <c r="G37" s="459"/>
      <c r="H37" s="142">
        <f t="shared" si="5"/>
        <v>21804</v>
      </c>
      <c r="I37" s="128">
        <v>7268</v>
      </c>
      <c r="J37" s="128">
        <v>7268</v>
      </c>
      <c r="K37" s="455">
        <v>2</v>
      </c>
      <c r="L37" s="459"/>
    </row>
    <row r="38" spans="2:12" s="23" customFormat="1" ht="15">
      <c r="B38" s="143" t="s">
        <v>121</v>
      </c>
      <c r="C38" s="124">
        <f t="shared" si="4"/>
        <v>7785</v>
      </c>
      <c r="D38" s="128">
        <v>3893</v>
      </c>
      <c r="E38" s="128">
        <v>3892</v>
      </c>
      <c r="F38" s="458">
        <v>1</v>
      </c>
      <c r="G38" s="459"/>
      <c r="H38" s="142">
        <f t="shared" si="5"/>
        <v>10902</v>
      </c>
      <c r="I38" s="128">
        <v>3634</v>
      </c>
      <c r="J38" s="128">
        <v>3634</v>
      </c>
      <c r="K38" s="455">
        <v>2</v>
      </c>
      <c r="L38" s="459"/>
    </row>
    <row r="39" spans="2:12" s="23" customFormat="1" ht="15">
      <c r="B39" s="143" t="s">
        <v>122</v>
      </c>
      <c r="C39" s="124">
        <f t="shared" si="4"/>
        <v>19689</v>
      </c>
      <c r="D39" s="128">
        <v>7875</v>
      </c>
      <c r="E39" s="128">
        <v>5907</v>
      </c>
      <c r="F39" s="458">
        <v>2</v>
      </c>
      <c r="G39" s="459"/>
      <c r="H39" s="142">
        <f t="shared" si="5"/>
        <v>21804</v>
      </c>
      <c r="I39" s="128">
        <v>7268</v>
      </c>
      <c r="J39" s="128">
        <v>7268</v>
      </c>
      <c r="K39" s="455">
        <v>2</v>
      </c>
      <c r="L39" s="459"/>
    </row>
    <row r="40" spans="2:12" s="23" customFormat="1" ht="15">
      <c r="B40" s="143" t="s">
        <v>123</v>
      </c>
      <c r="C40" s="124">
        <f t="shared" si="4"/>
        <v>11814</v>
      </c>
      <c r="D40" s="128">
        <v>3938</v>
      </c>
      <c r="E40" s="128">
        <v>3938</v>
      </c>
      <c r="F40" s="458">
        <v>2</v>
      </c>
      <c r="G40" s="459"/>
      <c r="H40" s="142">
        <f t="shared" si="5"/>
        <v>21804</v>
      </c>
      <c r="I40" s="128">
        <v>7268</v>
      </c>
      <c r="J40" s="128">
        <v>7268</v>
      </c>
      <c r="K40" s="455">
        <v>2</v>
      </c>
      <c r="L40" s="459"/>
    </row>
    <row r="41" spans="2:12" s="23" customFormat="1" ht="15.75" thickBot="1">
      <c r="B41" s="145" t="s">
        <v>124</v>
      </c>
      <c r="C41" s="124">
        <f t="shared" si="4"/>
        <v>13206</v>
      </c>
      <c r="D41" s="131">
        <v>4402</v>
      </c>
      <c r="E41" s="131">
        <v>4402</v>
      </c>
      <c r="F41" s="458">
        <v>2</v>
      </c>
      <c r="G41" s="461"/>
      <c r="H41" s="142">
        <f t="shared" si="5"/>
        <v>21804</v>
      </c>
      <c r="I41" s="128">
        <v>7268</v>
      </c>
      <c r="J41" s="128">
        <v>7268</v>
      </c>
      <c r="K41" s="455">
        <v>2</v>
      </c>
      <c r="L41" s="461"/>
    </row>
    <row r="42" spans="2:12" s="23" customFormat="1" ht="13.5" thickBot="1">
      <c r="B42" s="147" t="s">
        <v>21</v>
      </c>
      <c r="C42" s="134">
        <f>SUM(C30:C41)</f>
        <v>100091</v>
      </c>
      <c r="D42" s="134">
        <f aca="true" t="shared" si="6" ref="D42:L42">SUM(D30:D41)</f>
        <v>40037</v>
      </c>
      <c r="E42" s="134">
        <f t="shared" si="6"/>
        <v>38065</v>
      </c>
      <c r="F42" s="134">
        <f t="shared" si="6"/>
        <v>14</v>
      </c>
      <c r="G42" s="134">
        <f t="shared" si="6"/>
        <v>0</v>
      </c>
      <c r="H42" s="134">
        <f t="shared" si="6"/>
        <v>218040</v>
      </c>
      <c r="I42" s="134">
        <f t="shared" si="6"/>
        <v>72680</v>
      </c>
      <c r="J42" s="134">
        <f t="shared" si="6"/>
        <v>72680</v>
      </c>
      <c r="K42" s="134">
        <f t="shared" si="6"/>
        <v>24</v>
      </c>
      <c r="L42" s="134">
        <f t="shared" si="6"/>
        <v>0</v>
      </c>
    </row>
    <row r="43" spans="2:12" s="23" customFormat="1" ht="13.5" thickBot="1">
      <c r="B43" s="148" t="s">
        <v>125</v>
      </c>
      <c r="C43" s="137">
        <f>(C42/12)</f>
        <v>8340.916666666666</v>
      </c>
      <c r="D43" s="137">
        <f aca="true" t="shared" si="7" ref="D43:L43">(D42/12)</f>
        <v>3336.4166666666665</v>
      </c>
      <c r="E43" s="137">
        <f t="shared" si="7"/>
        <v>3172.0833333333335</v>
      </c>
      <c r="F43" s="137">
        <f t="shared" si="7"/>
        <v>1.1666666666666667</v>
      </c>
      <c r="G43" s="137">
        <f t="shared" si="7"/>
        <v>0</v>
      </c>
      <c r="H43" s="137">
        <f t="shared" si="7"/>
        <v>18170</v>
      </c>
      <c r="I43" s="137">
        <f t="shared" si="7"/>
        <v>6056.666666666667</v>
      </c>
      <c r="J43" s="137">
        <f t="shared" si="7"/>
        <v>6056.666666666667</v>
      </c>
      <c r="K43" s="137">
        <f t="shared" si="7"/>
        <v>2</v>
      </c>
      <c r="L43" s="137">
        <f t="shared" si="7"/>
        <v>0</v>
      </c>
    </row>
    <row r="44" spans="2:12" s="23" customFormat="1" ht="15">
      <c r="B44" s="149"/>
      <c r="C44" s="150"/>
      <c r="D44" s="150"/>
      <c r="E44" s="125"/>
      <c r="F44" s="125"/>
      <c r="G44" s="125"/>
      <c r="H44" s="150"/>
      <c r="I44" s="150"/>
      <c r="J44" s="125"/>
      <c r="K44" s="125"/>
      <c r="L44" s="125"/>
    </row>
    <row r="45" spans="2:12" s="23" customFormat="1" ht="15">
      <c r="B45" s="149"/>
      <c r="C45" s="150"/>
      <c r="D45" s="150"/>
      <c r="E45" s="125"/>
      <c r="F45" s="125"/>
      <c r="G45" s="125"/>
      <c r="H45" s="150"/>
      <c r="I45" s="150"/>
      <c r="J45" s="125"/>
      <c r="K45" s="125"/>
      <c r="L45" s="125"/>
    </row>
    <row r="46" spans="2:12" ht="12.75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8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52"/>
  <sheetViews>
    <sheetView zoomScalePageLayoutView="0" workbookViewId="0" topLeftCell="A1">
      <selection activeCell="C42" sqref="C42:L43"/>
    </sheetView>
  </sheetViews>
  <sheetFormatPr defaultColWidth="9.140625" defaultRowHeight="12.75"/>
  <cols>
    <col min="3" max="13" width="12.7109375" style="0" customWidth="1"/>
  </cols>
  <sheetData>
    <row r="2" ht="15.75">
      <c r="L2" s="74" t="s">
        <v>763</v>
      </c>
    </row>
    <row r="3" spans="2:12" s="23" customFormat="1" ht="20.25" customHeight="1">
      <c r="B3" s="837" t="s">
        <v>593</v>
      </c>
      <c r="C3" s="837"/>
      <c r="D3" s="837"/>
      <c r="E3" s="837"/>
      <c r="F3" s="837"/>
      <c r="G3" s="837"/>
      <c r="H3" s="837"/>
      <c r="I3" s="837"/>
      <c r="J3" s="837"/>
      <c r="K3" s="116"/>
      <c r="L3" s="116"/>
    </row>
    <row r="4" spans="2:13" s="23" customFormat="1" ht="15.75" thickBot="1">
      <c r="B4" s="117"/>
      <c r="C4" s="118"/>
      <c r="D4" s="118"/>
      <c r="E4" s="118"/>
      <c r="F4" s="118"/>
      <c r="G4" s="117"/>
      <c r="H4" s="117"/>
      <c r="I4" s="117"/>
      <c r="J4" s="119" t="s">
        <v>60</v>
      </c>
      <c r="K4" s="117"/>
      <c r="L4" s="119"/>
      <c r="M4" s="88"/>
    </row>
    <row r="5" spans="2:13" s="23" customFormat="1" ht="30" customHeight="1">
      <c r="B5" s="838" t="s">
        <v>586</v>
      </c>
      <c r="C5" s="839" t="s">
        <v>742</v>
      </c>
      <c r="D5" s="840"/>
      <c r="E5" s="840"/>
      <c r="F5" s="841"/>
      <c r="G5" s="840" t="s">
        <v>740</v>
      </c>
      <c r="H5" s="840"/>
      <c r="I5" s="840"/>
      <c r="J5" s="841"/>
      <c r="K5" s="120"/>
      <c r="L5" s="120"/>
      <c r="M5" s="88"/>
    </row>
    <row r="6" spans="2:13" s="23" customFormat="1" ht="30" customHeight="1" thickBot="1">
      <c r="B6" s="829"/>
      <c r="C6" s="151" t="s">
        <v>590</v>
      </c>
      <c r="D6" s="152" t="s">
        <v>527</v>
      </c>
      <c r="E6" s="152" t="s">
        <v>588</v>
      </c>
      <c r="F6" s="153" t="s">
        <v>589</v>
      </c>
      <c r="G6" s="151" t="s">
        <v>590</v>
      </c>
      <c r="H6" s="152" t="s">
        <v>527</v>
      </c>
      <c r="I6" s="152" t="s">
        <v>588</v>
      </c>
      <c r="J6" s="153" t="s">
        <v>589</v>
      </c>
      <c r="K6" s="121"/>
      <c r="L6" s="121"/>
      <c r="M6" s="88"/>
    </row>
    <row r="7" spans="2:13" s="23" customFormat="1" ht="15.75" thickBot="1">
      <c r="B7" s="154"/>
      <c r="C7" s="155" t="s">
        <v>591</v>
      </c>
      <c r="D7" s="156">
        <v>1</v>
      </c>
      <c r="E7" s="156">
        <v>2</v>
      </c>
      <c r="F7" s="157">
        <v>3</v>
      </c>
      <c r="G7" s="155" t="s">
        <v>591</v>
      </c>
      <c r="H7" s="156">
        <v>1</v>
      </c>
      <c r="I7" s="156">
        <v>2</v>
      </c>
      <c r="J7" s="157">
        <v>3</v>
      </c>
      <c r="K7" s="121"/>
      <c r="L7" s="121"/>
      <c r="M7" s="88"/>
    </row>
    <row r="8" spans="2:13" s="23" customFormat="1" ht="15">
      <c r="B8" s="122" t="s">
        <v>113</v>
      </c>
      <c r="C8" s="123"/>
      <c r="D8" s="124"/>
      <c r="E8" s="455"/>
      <c r="F8" s="456"/>
      <c r="G8" s="123"/>
      <c r="H8" s="124"/>
      <c r="I8" s="455"/>
      <c r="J8" s="456"/>
      <c r="K8" s="125"/>
      <c r="L8" s="125"/>
      <c r="M8" s="88"/>
    </row>
    <row r="9" spans="2:13" s="23" customFormat="1" ht="15">
      <c r="B9" s="126" t="s">
        <v>114</v>
      </c>
      <c r="C9" s="127"/>
      <c r="D9" s="128"/>
      <c r="E9" s="458"/>
      <c r="F9" s="459"/>
      <c r="G9" s="127"/>
      <c r="H9" s="128"/>
      <c r="I9" s="458"/>
      <c r="J9" s="459"/>
      <c r="K9" s="125"/>
      <c r="L9" s="125"/>
      <c r="M9" s="88"/>
    </row>
    <row r="10" spans="2:13" s="23" customFormat="1" ht="15">
      <c r="B10" s="126" t="s">
        <v>115</v>
      </c>
      <c r="C10" s="127"/>
      <c r="D10" s="128"/>
      <c r="E10" s="458"/>
      <c r="F10" s="459"/>
      <c r="G10" s="127"/>
      <c r="H10" s="128"/>
      <c r="I10" s="458"/>
      <c r="J10" s="459"/>
      <c r="K10" s="125"/>
      <c r="L10" s="125"/>
      <c r="M10" s="88"/>
    </row>
    <row r="11" spans="2:13" s="23" customFormat="1" ht="15">
      <c r="B11" s="126" t="s">
        <v>116</v>
      </c>
      <c r="C11" s="127"/>
      <c r="D11" s="128"/>
      <c r="E11" s="458"/>
      <c r="F11" s="459"/>
      <c r="G11" s="127"/>
      <c r="H11" s="128"/>
      <c r="I11" s="458"/>
      <c r="J11" s="459"/>
      <c r="K11" s="125"/>
      <c r="L11" s="125"/>
      <c r="M11" s="88"/>
    </row>
    <row r="12" spans="2:13" s="23" customFormat="1" ht="15">
      <c r="B12" s="126" t="s">
        <v>117</v>
      </c>
      <c r="C12" s="127"/>
      <c r="D12" s="128"/>
      <c r="E12" s="458"/>
      <c r="F12" s="459"/>
      <c r="G12" s="127"/>
      <c r="H12" s="128"/>
      <c r="I12" s="458"/>
      <c r="J12" s="459"/>
      <c r="K12" s="125"/>
      <c r="L12" s="125"/>
      <c r="M12" s="88"/>
    </row>
    <row r="13" spans="2:13" s="23" customFormat="1" ht="15">
      <c r="B13" s="126" t="s">
        <v>118</v>
      </c>
      <c r="C13" s="127"/>
      <c r="D13" s="128"/>
      <c r="E13" s="458"/>
      <c r="F13" s="459"/>
      <c r="G13" s="127"/>
      <c r="H13" s="128"/>
      <c r="I13" s="458"/>
      <c r="J13" s="459"/>
      <c r="K13" s="125"/>
      <c r="L13" s="125"/>
      <c r="M13" s="88"/>
    </row>
    <row r="14" spans="2:13" s="23" customFormat="1" ht="15">
      <c r="B14" s="126" t="s">
        <v>119</v>
      </c>
      <c r="C14" s="127"/>
      <c r="D14" s="128"/>
      <c r="E14" s="458"/>
      <c r="F14" s="459"/>
      <c r="G14" s="127"/>
      <c r="H14" s="128"/>
      <c r="I14" s="458"/>
      <c r="J14" s="459"/>
      <c r="K14" s="125"/>
      <c r="L14" s="125"/>
      <c r="M14" s="88"/>
    </row>
    <row r="15" spans="2:13" s="23" customFormat="1" ht="15">
      <c r="B15" s="126" t="s">
        <v>120</v>
      </c>
      <c r="C15" s="127"/>
      <c r="D15" s="128"/>
      <c r="E15" s="458"/>
      <c r="F15" s="459"/>
      <c r="G15" s="127"/>
      <c r="H15" s="128"/>
      <c r="I15" s="458"/>
      <c r="J15" s="459"/>
      <c r="K15" s="125"/>
      <c r="L15" s="125"/>
      <c r="M15" s="88"/>
    </row>
    <row r="16" spans="2:13" s="23" customFormat="1" ht="15">
      <c r="B16" s="126" t="s">
        <v>121</v>
      </c>
      <c r="C16" s="127"/>
      <c r="D16" s="128"/>
      <c r="E16" s="458"/>
      <c r="F16" s="459"/>
      <c r="G16" s="127"/>
      <c r="H16" s="128"/>
      <c r="I16" s="458"/>
      <c r="J16" s="459"/>
      <c r="K16" s="125"/>
      <c r="L16" s="125"/>
      <c r="M16" s="88"/>
    </row>
    <row r="17" spans="2:13" s="23" customFormat="1" ht="15">
      <c r="B17" s="126" t="s">
        <v>122</v>
      </c>
      <c r="C17" s="127"/>
      <c r="D17" s="128"/>
      <c r="E17" s="458"/>
      <c r="F17" s="459"/>
      <c r="G17" s="127"/>
      <c r="H17" s="128"/>
      <c r="I17" s="458"/>
      <c r="J17" s="459"/>
      <c r="K17" s="125"/>
      <c r="L17" s="125"/>
      <c r="M17" s="88"/>
    </row>
    <row r="18" spans="2:13" s="23" customFormat="1" ht="15">
      <c r="B18" s="126" t="s">
        <v>123</v>
      </c>
      <c r="C18" s="127"/>
      <c r="D18" s="128"/>
      <c r="E18" s="458"/>
      <c r="F18" s="459"/>
      <c r="G18" s="127"/>
      <c r="H18" s="128"/>
      <c r="I18" s="458"/>
      <c r="J18" s="459"/>
      <c r="K18" s="125"/>
      <c r="L18" s="125"/>
      <c r="M18" s="88"/>
    </row>
    <row r="19" spans="2:13" s="23" customFormat="1" ht="15.75" thickBot="1">
      <c r="B19" s="129" t="s">
        <v>124</v>
      </c>
      <c r="C19" s="130"/>
      <c r="D19" s="131"/>
      <c r="E19" s="460"/>
      <c r="F19" s="461"/>
      <c r="G19" s="130"/>
      <c r="H19" s="131"/>
      <c r="I19" s="460"/>
      <c r="J19" s="461"/>
      <c r="K19" s="125"/>
      <c r="L19" s="125"/>
      <c r="M19" s="88"/>
    </row>
    <row r="20" spans="2:13" s="23" customFormat="1" ht="15.75" thickBot="1">
      <c r="B20" s="132" t="s">
        <v>21</v>
      </c>
      <c r="C20" s="133">
        <f>SUM(C8:C19)</f>
        <v>0</v>
      </c>
      <c r="D20" s="133">
        <f aca="true" t="shared" si="0" ref="D20:J20">SUM(D8:D19)</f>
        <v>0</v>
      </c>
      <c r="E20" s="133">
        <f t="shared" si="0"/>
        <v>0</v>
      </c>
      <c r="F20" s="133">
        <f t="shared" si="0"/>
        <v>0</v>
      </c>
      <c r="G20" s="133">
        <f t="shared" si="0"/>
        <v>0</v>
      </c>
      <c r="H20" s="133">
        <f t="shared" si="0"/>
        <v>0</v>
      </c>
      <c r="I20" s="133">
        <f t="shared" si="0"/>
        <v>0</v>
      </c>
      <c r="J20" s="133">
        <f t="shared" si="0"/>
        <v>0</v>
      </c>
      <c r="K20" s="125"/>
      <c r="L20" s="125"/>
      <c r="M20" s="88"/>
    </row>
    <row r="21" spans="2:13" s="23" customFormat="1" ht="15.75" thickBot="1">
      <c r="B21" s="135" t="s">
        <v>125</v>
      </c>
      <c r="C21" s="136">
        <f>(C20/12)</f>
        <v>0</v>
      </c>
      <c r="D21" s="136">
        <f aca="true" t="shared" si="1" ref="D21:J21">(D20/12)</f>
        <v>0</v>
      </c>
      <c r="E21" s="136">
        <f t="shared" si="1"/>
        <v>0</v>
      </c>
      <c r="F21" s="136">
        <f t="shared" si="1"/>
        <v>0</v>
      </c>
      <c r="G21" s="136">
        <f t="shared" si="1"/>
        <v>0</v>
      </c>
      <c r="H21" s="136">
        <f t="shared" si="1"/>
        <v>0</v>
      </c>
      <c r="I21" s="136">
        <f t="shared" si="1"/>
        <v>0</v>
      </c>
      <c r="J21" s="136">
        <f t="shared" si="1"/>
        <v>0</v>
      </c>
      <c r="K21" s="125"/>
      <c r="L21" s="125"/>
      <c r="M21" s="88"/>
    </row>
    <row r="22" spans="2:12" s="23" customFormat="1" ht="12.75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</row>
    <row r="23" spans="2:12" s="23" customFormat="1" ht="12.7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spans="2:12" s="23" customFormat="1" ht="12.7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</row>
    <row r="25" spans="2:12" s="23" customFormat="1" ht="20.25" customHeight="1">
      <c r="B25" s="837" t="s">
        <v>594</v>
      </c>
      <c r="C25" s="837"/>
      <c r="D25" s="837"/>
      <c r="E25" s="837"/>
      <c r="F25" s="837"/>
      <c r="G25" s="837"/>
      <c r="H25" s="837"/>
      <c r="I25" s="837"/>
      <c r="J25" s="837"/>
      <c r="K25" s="837"/>
      <c r="L25" s="837"/>
    </row>
    <row r="26" spans="2:12" s="23" customFormat="1" ht="15.75" thickBot="1">
      <c r="B26" s="139"/>
      <c r="C26" s="140"/>
      <c r="D26" s="140"/>
      <c r="E26" s="140"/>
      <c r="F26" s="140"/>
      <c r="G26" s="139"/>
      <c r="H26" s="125"/>
      <c r="I26" s="125"/>
      <c r="J26" s="125"/>
      <c r="K26" s="117"/>
      <c r="L26" s="119" t="s">
        <v>60</v>
      </c>
    </row>
    <row r="27" spans="2:12" s="23" customFormat="1" ht="30" customHeight="1">
      <c r="B27" s="813" t="s">
        <v>586</v>
      </c>
      <c r="C27" s="843" t="s">
        <v>744</v>
      </c>
      <c r="D27" s="840"/>
      <c r="E27" s="840"/>
      <c r="F27" s="840"/>
      <c r="G27" s="841"/>
      <c r="H27" s="839" t="s">
        <v>741</v>
      </c>
      <c r="I27" s="840"/>
      <c r="J27" s="840"/>
      <c r="K27" s="840"/>
      <c r="L27" s="841"/>
    </row>
    <row r="28" spans="2:12" s="23" customFormat="1" ht="30" customHeight="1" thickBot="1">
      <c r="B28" s="842"/>
      <c r="C28" s="152" t="s">
        <v>590</v>
      </c>
      <c r="D28" s="152" t="s">
        <v>527</v>
      </c>
      <c r="E28" s="152" t="s">
        <v>588</v>
      </c>
      <c r="F28" s="152" t="s">
        <v>589</v>
      </c>
      <c r="G28" s="158" t="s">
        <v>592</v>
      </c>
      <c r="H28" s="152" t="s">
        <v>590</v>
      </c>
      <c r="I28" s="152" t="s">
        <v>527</v>
      </c>
      <c r="J28" s="152" t="s">
        <v>588</v>
      </c>
      <c r="K28" s="152" t="s">
        <v>589</v>
      </c>
      <c r="L28" s="158" t="s">
        <v>592</v>
      </c>
    </row>
    <row r="29" spans="2:12" s="23" customFormat="1" ht="15.75" thickBot="1">
      <c r="B29" s="159"/>
      <c r="C29" s="156" t="s">
        <v>591</v>
      </c>
      <c r="D29" s="156">
        <v>1</v>
      </c>
      <c r="E29" s="156">
        <v>2</v>
      </c>
      <c r="F29" s="156">
        <v>3</v>
      </c>
      <c r="G29" s="160">
        <v>4</v>
      </c>
      <c r="H29" s="156" t="s">
        <v>591</v>
      </c>
      <c r="I29" s="156">
        <v>1</v>
      </c>
      <c r="J29" s="156">
        <v>2</v>
      </c>
      <c r="K29" s="156">
        <v>3</v>
      </c>
      <c r="L29" s="160">
        <v>4</v>
      </c>
    </row>
    <row r="30" spans="2:12" s="23" customFormat="1" ht="15">
      <c r="B30" s="141" t="s">
        <v>113</v>
      </c>
      <c r="C30" s="124"/>
      <c r="D30" s="124"/>
      <c r="E30" s="455"/>
      <c r="F30" s="455"/>
      <c r="G30" s="456"/>
      <c r="H30" s="142"/>
      <c r="I30" s="124"/>
      <c r="J30" s="455"/>
      <c r="K30" s="455"/>
      <c r="L30" s="456"/>
    </row>
    <row r="31" spans="2:12" s="23" customFormat="1" ht="15">
      <c r="B31" s="143" t="s">
        <v>114</v>
      </c>
      <c r="C31" s="128"/>
      <c r="D31" s="128"/>
      <c r="E31" s="458"/>
      <c r="F31" s="458"/>
      <c r="G31" s="459"/>
      <c r="H31" s="144"/>
      <c r="I31" s="128"/>
      <c r="J31" s="458"/>
      <c r="K31" s="458"/>
      <c r="L31" s="459"/>
    </row>
    <row r="32" spans="2:12" s="23" customFormat="1" ht="15">
      <c r="B32" s="143" t="s">
        <v>115</v>
      </c>
      <c r="C32" s="128"/>
      <c r="D32" s="128"/>
      <c r="E32" s="458"/>
      <c r="F32" s="458"/>
      <c r="G32" s="459"/>
      <c r="H32" s="144"/>
      <c r="I32" s="128"/>
      <c r="J32" s="458"/>
      <c r="K32" s="458"/>
      <c r="L32" s="459"/>
    </row>
    <row r="33" spans="2:12" s="23" customFormat="1" ht="15">
      <c r="B33" s="143" t="s">
        <v>116</v>
      </c>
      <c r="C33" s="128"/>
      <c r="D33" s="128"/>
      <c r="E33" s="458"/>
      <c r="F33" s="458"/>
      <c r="G33" s="459"/>
      <c r="H33" s="144"/>
      <c r="I33" s="128"/>
      <c r="J33" s="458"/>
      <c r="K33" s="458"/>
      <c r="L33" s="459"/>
    </row>
    <row r="34" spans="2:12" s="23" customFormat="1" ht="15">
      <c r="B34" s="143" t="s">
        <v>117</v>
      </c>
      <c r="C34" s="128"/>
      <c r="D34" s="128"/>
      <c r="E34" s="458"/>
      <c r="F34" s="458"/>
      <c r="G34" s="459"/>
      <c r="H34" s="144"/>
      <c r="I34" s="128"/>
      <c r="J34" s="458"/>
      <c r="K34" s="458"/>
      <c r="L34" s="459"/>
    </row>
    <row r="35" spans="2:12" s="23" customFormat="1" ht="15">
      <c r="B35" s="143" t="s">
        <v>118</v>
      </c>
      <c r="C35" s="128"/>
      <c r="D35" s="128"/>
      <c r="E35" s="458"/>
      <c r="F35" s="458"/>
      <c r="G35" s="459"/>
      <c r="H35" s="144"/>
      <c r="I35" s="128"/>
      <c r="J35" s="458"/>
      <c r="K35" s="458"/>
      <c r="L35" s="459"/>
    </row>
    <row r="36" spans="2:12" s="23" customFormat="1" ht="15">
      <c r="B36" s="143" t="s">
        <v>119</v>
      </c>
      <c r="C36" s="128"/>
      <c r="D36" s="128"/>
      <c r="E36" s="458"/>
      <c r="F36" s="458"/>
      <c r="G36" s="459"/>
      <c r="H36" s="144"/>
      <c r="I36" s="128"/>
      <c r="J36" s="458"/>
      <c r="K36" s="458"/>
      <c r="L36" s="459"/>
    </row>
    <row r="37" spans="2:12" s="23" customFormat="1" ht="15">
      <c r="B37" s="143" t="s">
        <v>120</v>
      </c>
      <c r="C37" s="128"/>
      <c r="D37" s="128"/>
      <c r="E37" s="458"/>
      <c r="F37" s="458"/>
      <c r="G37" s="459"/>
      <c r="H37" s="144"/>
      <c r="I37" s="128"/>
      <c r="J37" s="458"/>
      <c r="K37" s="458"/>
      <c r="L37" s="459"/>
    </row>
    <row r="38" spans="2:12" s="23" customFormat="1" ht="15">
      <c r="B38" s="143" t="s">
        <v>121</v>
      </c>
      <c r="C38" s="128"/>
      <c r="D38" s="128"/>
      <c r="E38" s="458"/>
      <c r="F38" s="458"/>
      <c r="G38" s="459"/>
      <c r="H38" s="144"/>
      <c r="I38" s="128"/>
      <c r="J38" s="458"/>
      <c r="K38" s="458"/>
      <c r="L38" s="459"/>
    </row>
    <row r="39" spans="2:12" s="23" customFormat="1" ht="15">
      <c r="B39" s="143" t="s">
        <v>122</v>
      </c>
      <c r="C39" s="128"/>
      <c r="D39" s="128"/>
      <c r="E39" s="458"/>
      <c r="F39" s="458"/>
      <c r="G39" s="459"/>
      <c r="H39" s="144"/>
      <c r="I39" s="128"/>
      <c r="J39" s="458"/>
      <c r="K39" s="458"/>
      <c r="L39" s="459"/>
    </row>
    <row r="40" spans="2:12" s="23" customFormat="1" ht="15">
      <c r="B40" s="143" t="s">
        <v>123</v>
      </c>
      <c r="C40" s="128"/>
      <c r="D40" s="128"/>
      <c r="E40" s="458"/>
      <c r="F40" s="458"/>
      <c r="G40" s="459"/>
      <c r="H40" s="144"/>
      <c r="I40" s="128"/>
      <c r="J40" s="458"/>
      <c r="K40" s="458"/>
      <c r="L40" s="459"/>
    </row>
    <row r="41" spans="2:12" s="23" customFormat="1" ht="15.75" thickBot="1">
      <c r="B41" s="145" t="s">
        <v>124</v>
      </c>
      <c r="C41" s="131"/>
      <c r="D41" s="131"/>
      <c r="E41" s="460"/>
      <c r="F41" s="460"/>
      <c r="G41" s="461"/>
      <c r="H41" s="146"/>
      <c r="I41" s="131"/>
      <c r="J41" s="460"/>
      <c r="K41" s="460"/>
      <c r="L41" s="461"/>
    </row>
    <row r="42" spans="2:12" s="23" customFormat="1" ht="13.5" thickBot="1">
      <c r="B42" s="147" t="s">
        <v>21</v>
      </c>
      <c r="C42" s="134">
        <f>SUM(C30:C41)</f>
        <v>0</v>
      </c>
      <c r="D42" s="134">
        <f aca="true" t="shared" si="2" ref="D42:L42">SUM(D30:D41)</f>
        <v>0</v>
      </c>
      <c r="E42" s="134">
        <f t="shared" si="2"/>
        <v>0</v>
      </c>
      <c r="F42" s="134">
        <f t="shared" si="2"/>
        <v>0</v>
      </c>
      <c r="G42" s="134">
        <f t="shared" si="2"/>
        <v>0</v>
      </c>
      <c r="H42" s="134">
        <f t="shared" si="2"/>
        <v>0</v>
      </c>
      <c r="I42" s="134">
        <f t="shared" si="2"/>
        <v>0</v>
      </c>
      <c r="J42" s="134">
        <f t="shared" si="2"/>
        <v>0</v>
      </c>
      <c r="K42" s="134">
        <f t="shared" si="2"/>
        <v>0</v>
      </c>
      <c r="L42" s="134">
        <f t="shared" si="2"/>
        <v>0</v>
      </c>
    </row>
    <row r="43" spans="2:12" s="23" customFormat="1" ht="13.5" thickBot="1">
      <c r="B43" s="148" t="s">
        <v>125</v>
      </c>
      <c r="C43" s="137">
        <f>(C42/12)</f>
        <v>0</v>
      </c>
      <c r="D43" s="137">
        <f aca="true" t="shared" si="3" ref="D43:L43">(D42/12)</f>
        <v>0</v>
      </c>
      <c r="E43" s="137">
        <f t="shared" si="3"/>
        <v>0</v>
      </c>
      <c r="F43" s="137">
        <f t="shared" si="3"/>
        <v>0</v>
      </c>
      <c r="G43" s="137">
        <f t="shared" si="3"/>
        <v>0</v>
      </c>
      <c r="H43" s="137">
        <f t="shared" si="3"/>
        <v>0</v>
      </c>
      <c r="I43" s="137">
        <f t="shared" si="3"/>
        <v>0</v>
      </c>
      <c r="J43" s="137">
        <f t="shared" si="3"/>
        <v>0</v>
      </c>
      <c r="K43" s="137">
        <f t="shared" si="3"/>
        <v>0</v>
      </c>
      <c r="L43" s="137">
        <f t="shared" si="3"/>
        <v>0</v>
      </c>
    </row>
    <row r="44" spans="2:12" ht="12.75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</row>
    <row r="52" ht="12.75">
      <c r="K52" s="23" t="s">
        <v>762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8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U48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74" t="s">
        <v>764</v>
      </c>
      <c r="U2" s="74"/>
    </row>
    <row r="4" ht="15.75">
      <c r="A4" s="71"/>
    </row>
    <row r="5" spans="1:21" ht="15.75">
      <c r="A5" s="71"/>
      <c r="B5" s="734" t="s">
        <v>628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2"/>
      <c r="S5" s="72"/>
      <c r="T5" s="72"/>
      <c r="U5" s="72"/>
    </row>
    <row r="6" spans="4:17" ht="16.5" thickBot="1">
      <c r="D6" s="72"/>
      <c r="E6" s="72"/>
      <c r="F6" s="72"/>
      <c r="G6" s="72"/>
      <c r="Q6" s="74"/>
    </row>
    <row r="7" spans="2:17" ht="35.25" customHeight="1">
      <c r="B7" s="846" t="s">
        <v>629</v>
      </c>
      <c r="C7" s="848" t="s">
        <v>630</v>
      </c>
      <c r="D7" s="752" t="s">
        <v>631</v>
      </c>
      <c r="E7" s="300" t="s">
        <v>632</v>
      </c>
      <c r="F7" s="752" t="s">
        <v>633</v>
      </c>
      <c r="G7" s="752" t="s">
        <v>634</v>
      </c>
      <c r="H7" s="752" t="s">
        <v>635</v>
      </c>
      <c r="I7" s="752" t="s">
        <v>636</v>
      </c>
      <c r="J7" s="752" t="s">
        <v>637</v>
      </c>
      <c r="K7" s="752" t="s">
        <v>638</v>
      </c>
      <c r="L7" s="752" t="s">
        <v>639</v>
      </c>
      <c r="M7" s="752" t="s">
        <v>640</v>
      </c>
      <c r="N7" s="739" t="s">
        <v>641</v>
      </c>
      <c r="O7" s="739"/>
      <c r="P7" s="844" t="s">
        <v>642</v>
      </c>
      <c r="Q7" s="754" t="s">
        <v>643</v>
      </c>
    </row>
    <row r="8" spans="2:17" ht="42.75" customHeight="1" thickBot="1">
      <c r="B8" s="847"/>
      <c r="C8" s="849"/>
      <c r="D8" s="753"/>
      <c r="E8" s="301" t="s">
        <v>644</v>
      </c>
      <c r="F8" s="753"/>
      <c r="G8" s="753"/>
      <c r="H8" s="753"/>
      <c r="I8" s="753"/>
      <c r="J8" s="753"/>
      <c r="K8" s="753"/>
      <c r="L8" s="753"/>
      <c r="M8" s="753"/>
      <c r="N8" s="241" t="s">
        <v>645</v>
      </c>
      <c r="O8" s="241" t="s">
        <v>646</v>
      </c>
      <c r="P8" s="845"/>
      <c r="Q8" s="755"/>
    </row>
    <row r="9" spans="2:17" ht="15.75">
      <c r="B9" s="302" t="s">
        <v>647</v>
      </c>
      <c r="C9" s="532"/>
      <c r="D9" s="473"/>
      <c r="E9" s="473"/>
      <c r="F9" s="468"/>
      <c r="G9" s="468"/>
      <c r="H9" s="474"/>
      <c r="I9" s="474"/>
      <c r="J9" s="474"/>
      <c r="K9" s="474"/>
      <c r="L9" s="474"/>
      <c r="M9" s="474"/>
      <c r="N9" s="468"/>
      <c r="O9" s="475"/>
      <c r="P9" s="468"/>
      <c r="Q9" s="476"/>
    </row>
    <row r="10" spans="2:17" ht="15.75">
      <c r="B10" s="303" t="s">
        <v>648</v>
      </c>
      <c r="C10" s="533"/>
      <c r="D10" s="477"/>
      <c r="E10" s="477"/>
      <c r="F10" s="428"/>
      <c r="G10" s="429"/>
      <c r="H10" s="477"/>
      <c r="I10" s="477"/>
      <c r="J10" s="477"/>
      <c r="K10" s="477"/>
      <c r="L10" s="477"/>
      <c r="M10" s="477"/>
      <c r="N10" s="478"/>
      <c r="O10" s="429"/>
      <c r="P10" s="428"/>
      <c r="Q10" s="430"/>
    </row>
    <row r="11" spans="2:17" ht="15.75">
      <c r="B11" s="303" t="s">
        <v>648</v>
      </c>
      <c r="C11" s="533"/>
      <c r="D11" s="477"/>
      <c r="E11" s="477"/>
      <c r="F11" s="428"/>
      <c r="G11" s="429"/>
      <c r="H11" s="477"/>
      <c r="I11" s="477"/>
      <c r="J11" s="477"/>
      <c r="K11" s="477"/>
      <c r="L11" s="477"/>
      <c r="M11" s="477"/>
      <c r="N11" s="478"/>
      <c r="O11" s="429"/>
      <c r="P11" s="428"/>
      <c r="Q11" s="430"/>
    </row>
    <row r="12" spans="2:17" ht="15.75">
      <c r="B12" s="303" t="s">
        <v>648</v>
      </c>
      <c r="C12" s="533"/>
      <c r="D12" s="477"/>
      <c r="E12" s="477"/>
      <c r="F12" s="428"/>
      <c r="G12" s="429"/>
      <c r="H12" s="477"/>
      <c r="I12" s="477"/>
      <c r="J12" s="477"/>
      <c r="K12" s="477"/>
      <c r="L12" s="477"/>
      <c r="M12" s="477"/>
      <c r="N12" s="478"/>
      <c r="O12" s="429"/>
      <c r="P12" s="428"/>
      <c r="Q12" s="430"/>
    </row>
    <row r="13" spans="2:17" ht="15.75">
      <c r="B13" s="303" t="s">
        <v>648</v>
      </c>
      <c r="C13" s="533"/>
      <c r="D13" s="477"/>
      <c r="E13" s="477"/>
      <c r="F13" s="428"/>
      <c r="G13" s="429"/>
      <c r="H13" s="477"/>
      <c r="I13" s="477"/>
      <c r="J13" s="477"/>
      <c r="K13" s="477"/>
      <c r="L13" s="477"/>
      <c r="M13" s="477"/>
      <c r="N13" s="478"/>
      <c r="O13" s="429"/>
      <c r="P13" s="428"/>
      <c r="Q13" s="430"/>
    </row>
    <row r="14" spans="2:17" ht="15.75">
      <c r="B14" s="303" t="s">
        <v>648</v>
      </c>
      <c r="C14" s="533"/>
      <c r="D14" s="477"/>
      <c r="E14" s="477"/>
      <c r="F14" s="428"/>
      <c r="G14" s="429"/>
      <c r="H14" s="477"/>
      <c r="I14" s="477"/>
      <c r="J14" s="477"/>
      <c r="K14" s="477"/>
      <c r="L14" s="477"/>
      <c r="M14" s="477"/>
      <c r="N14" s="478"/>
      <c r="O14" s="429"/>
      <c r="P14" s="428"/>
      <c r="Q14" s="430"/>
    </row>
    <row r="15" spans="2:17" ht="15.75">
      <c r="B15" s="304" t="s">
        <v>649</v>
      </c>
      <c r="C15" s="533"/>
      <c r="D15" s="477"/>
      <c r="E15" s="477"/>
      <c r="F15" s="428"/>
      <c r="G15" s="429"/>
      <c r="H15" s="477"/>
      <c r="I15" s="477"/>
      <c r="J15" s="477"/>
      <c r="K15" s="477"/>
      <c r="L15" s="477"/>
      <c r="M15" s="477"/>
      <c r="N15" s="478"/>
      <c r="O15" s="429"/>
      <c r="P15" s="428"/>
      <c r="Q15" s="430"/>
    </row>
    <row r="16" spans="2:17" ht="15.75">
      <c r="B16" s="303" t="s">
        <v>648</v>
      </c>
      <c r="C16" s="533"/>
      <c r="D16" s="477"/>
      <c r="E16" s="477"/>
      <c r="F16" s="428"/>
      <c r="G16" s="429"/>
      <c r="H16" s="477"/>
      <c r="I16" s="477"/>
      <c r="J16" s="477"/>
      <c r="K16" s="477"/>
      <c r="L16" s="477"/>
      <c r="M16" s="477"/>
      <c r="N16" s="478"/>
      <c r="O16" s="429"/>
      <c r="P16" s="428"/>
      <c r="Q16" s="430"/>
    </row>
    <row r="17" spans="2:17" ht="15.75">
      <c r="B17" s="303" t="s">
        <v>648</v>
      </c>
      <c r="C17" s="533"/>
      <c r="D17" s="477"/>
      <c r="E17" s="477"/>
      <c r="F17" s="428"/>
      <c r="G17" s="429"/>
      <c r="H17" s="477"/>
      <c r="I17" s="477"/>
      <c r="J17" s="477"/>
      <c r="K17" s="477"/>
      <c r="L17" s="477"/>
      <c r="M17" s="477"/>
      <c r="N17" s="478"/>
      <c r="O17" s="429"/>
      <c r="P17" s="428"/>
      <c r="Q17" s="430"/>
    </row>
    <row r="18" spans="2:17" ht="15.75">
      <c r="B18" s="303" t="s">
        <v>648</v>
      </c>
      <c r="C18" s="533"/>
      <c r="D18" s="477"/>
      <c r="E18" s="477"/>
      <c r="F18" s="428"/>
      <c r="G18" s="429"/>
      <c r="H18" s="477"/>
      <c r="I18" s="477"/>
      <c r="J18" s="477"/>
      <c r="K18" s="477"/>
      <c r="L18" s="477"/>
      <c r="M18" s="477"/>
      <c r="N18" s="478"/>
      <c r="O18" s="429"/>
      <c r="P18" s="428"/>
      <c r="Q18" s="430"/>
    </row>
    <row r="19" spans="2:17" ht="15.75">
      <c r="B19" s="303" t="s">
        <v>648</v>
      </c>
      <c r="C19" s="533"/>
      <c r="D19" s="477"/>
      <c r="E19" s="477"/>
      <c r="F19" s="428"/>
      <c r="G19" s="429"/>
      <c r="H19" s="477"/>
      <c r="I19" s="477"/>
      <c r="J19" s="477"/>
      <c r="K19" s="477"/>
      <c r="L19" s="477"/>
      <c r="M19" s="477"/>
      <c r="N19" s="478"/>
      <c r="O19" s="429"/>
      <c r="P19" s="428"/>
      <c r="Q19" s="430"/>
    </row>
    <row r="20" spans="2:17" ht="16.5" thickBot="1">
      <c r="B20" s="305" t="s">
        <v>648</v>
      </c>
      <c r="C20" s="534"/>
      <c r="D20" s="479"/>
      <c r="E20" s="479"/>
      <c r="F20" s="469"/>
      <c r="G20" s="470"/>
      <c r="H20" s="477"/>
      <c r="I20" s="477"/>
      <c r="J20" s="477"/>
      <c r="K20" s="477"/>
      <c r="L20" s="477"/>
      <c r="M20" s="477"/>
      <c r="N20" s="480"/>
      <c r="O20" s="470"/>
      <c r="P20" s="431"/>
      <c r="Q20" s="432"/>
    </row>
    <row r="21" spans="2:17" ht="16.5" thickBot="1">
      <c r="B21" s="306" t="s">
        <v>650</v>
      </c>
      <c r="C21" s="488"/>
      <c r="D21" s="481"/>
      <c r="E21" s="482"/>
      <c r="F21" s="471"/>
      <c r="G21" s="472"/>
      <c r="H21" s="483"/>
      <c r="I21" s="484"/>
      <c r="J21" s="484"/>
      <c r="K21" s="484"/>
      <c r="L21" s="484"/>
      <c r="M21" s="484"/>
      <c r="N21" s="485"/>
      <c r="O21" s="486"/>
      <c r="P21" s="471"/>
      <c r="Q21" s="472"/>
    </row>
    <row r="22" spans="2:16" ht="16.5" thickBot="1">
      <c r="B22" s="307" t="s">
        <v>651</v>
      </c>
      <c r="C22" s="44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6.5" thickBot="1">
      <c r="B23" s="308" t="s">
        <v>652</v>
      </c>
      <c r="C23" s="4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227"/>
      <c r="C25" s="227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  <row r="28" spans="2:16" ht="15.75">
      <c r="B28" s="734" t="s">
        <v>773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</row>
    <row r="29" spans="2:19" ht="16.5" thickBot="1">
      <c r="B29" s="72"/>
      <c r="C29" s="72"/>
      <c r="D29" s="72"/>
      <c r="E29" s="72"/>
      <c r="F29" s="72"/>
      <c r="G29" s="72"/>
      <c r="N29" s="72"/>
      <c r="O29" s="72"/>
      <c r="P29" s="72"/>
      <c r="Q29" s="27"/>
      <c r="R29" s="311"/>
      <c r="S29" s="1"/>
    </row>
    <row r="30" spans="1:18" ht="42" customHeight="1">
      <c r="A30" s="309"/>
      <c r="B30" s="851" t="s">
        <v>629</v>
      </c>
      <c r="C30" s="848" t="s">
        <v>630</v>
      </c>
      <c r="D30" s="752" t="s">
        <v>631</v>
      </c>
      <c r="E30" s="300" t="s">
        <v>632</v>
      </c>
      <c r="F30" s="752" t="s">
        <v>635</v>
      </c>
      <c r="G30" s="752" t="s">
        <v>636</v>
      </c>
      <c r="H30" s="752" t="s">
        <v>637</v>
      </c>
      <c r="I30" s="752" t="s">
        <v>638</v>
      </c>
      <c r="J30" s="752" t="s">
        <v>639</v>
      </c>
      <c r="K30" s="752" t="s">
        <v>640</v>
      </c>
      <c r="L30" s="737" t="s">
        <v>641</v>
      </c>
      <c r="M30" s="750"/>
      <c r="N30" s="716"/>
      <c r="O30" s="844" t="s">
        <v>642</v>
      </c>
      <c r="P30" s="754" t="s">
        <v>643</v>
      </c>
      <c r="Q30" s="850"/>
      <c r="R30" s="27"/>
    </row>
    <row r="31" spans="1:18" ht="38.25" customHeight="1" thickBot="1">
      <c r="A31" s="309"/>
      <c r="B31" s="852"/>
      <c r="C31" s="849"/>
      <c r="D31" s="753"/>
      <c r="E31" s="301" t="s">
        <v>644</v>
      </c>
      <c r="F31" s="753"/>
      <c r="G31" s="753"/>
      <c r="H31" s="753"/>
      <c r="I31" s="753"/>
      <c r="J31" s="753"/>
      <c r="K31" s="753"/>
      <c r="L31" s="854" t="s">
        <v>645</v>
      </c>
      <c r="M31" s="845"/>
      <c r="N31" s="301" t="s">
        <v>646</v>
      </c>
      <c r="O31" s="845"/>
      <c r="P31" s="755"/>
      <c r="Q31" s="850"/>
      <c r="R31" s="27"/>
    </row>
    <row r="32" spans="1:18" ht="15.75">
      <c r="A32" s="309"/>
      <c r="B32" s="312" t="s">
        <v>647</v>
      </c>
      <c r="C32" s="535"/>
      <c r="D32" s="473"/>
      <c r="E32" s="473"/>
      <c r="F32" s="487"/>
      <c r="G32" s="473"/>
      <c r="H32" s="473"/>
      <c r="I32" s="473"/>
      <c r="J32" s="473"/>
      <c r="K32" s="473"/>
      <c r="L32" s="855"/>
      <c r="M32" s="855"/>
      <c r="N32" s="468"/>
      <c r="O32" s="468"/>
      <c r="P32" s="489"/>
      <c r="Q32" s="27"/>
      <c r="R32" s="27"/>
    </row>
    <row r="33" spans="1:18" ht="15.75">
      <c r="A33" s="309"/>
      <c r="B33" s="313" t="s">
        <v>648</v>
      </c>
      <c r="C33" s="536"/>
      <c r="D33" s="477"/>
      <c r="E33" s="477"/>
      <c r="F33" s="477"/>
      <c r="G33" s="477"/>
      <c r="H33" s="477"/>
      <c r="I33" s="477"/>
      <c r="J33" s="477"/>
      <c r="K33" s="477"/>
      <c r="L33" s="853"/>
      <c r="M33" s="853"/>
      <c r="N33" s="428"/>
      <c r="O33" s="428"/>
      <c r="P33" s="430"/>
      <c r="Q33" s="27"/>
      <c r="R33" s="27"/>
    </row>
    <row r="34" spans="1:18" ht="15.75">
      <c r="A34" s="309"/>
      <c r="B34" s="313" t="s">
        <v>648</v>
      </c>
      <c r="C34" s="536"/>
      <c r="D34" s="477"/>
      <c r="E34" s="477"/>
      <c r="F34" s="477"/>
      <c r="G34" s="477"/>
      <c r="H34" s="477"/>
      <c r="I34" s="477"/>
      <c r="J34" s="477"/>
      <c r="K34" s="477"/>
      <c r="L34" s="853"/>
      <c r="M34" s="853"/>
      <c r="N34" s="428"/>
      <c r="O34" s="428"/>
      <c r="P34" s="430"/>
      <c r="Q34" s="27"/>
      <c r="R34" s="27"/>
    </row>
    <row r="35" spans="1:18" ht="15.75">
      <c r="A35" s="309"/>
      <c r="B35" s="313" t="s">
        <v>648</v>
      </c>
      <c r="C35" s="536"/>
      <c r="D35" s="477"/>
      <c r="E35" s="477"/>
      <c r="F35" s="477"/>
      <c r="G35" s="477"/>
      <c r="H35" s="477"/>
      <c r="I35" s="477"/>
      <c r="J35" s="477"/>
      <c r="K35" s="477"/>
      <c r="L35" s="853"/>
      <c r="M35" s="853"/>
      <c r="N35" s="428"/>
      <c r="O35" s="428"/>
      <c r="P35" s="430"/>
      <c r="Q35" s="27"/>
      <c r="R35" s="27"/>
    </row>
    <row r="36" spans="1:18" ht="15.75">
      <c r="A36" s="309"/>
      <c r="B36" s="313" t="s">
        <v>648</v>
      </c>
      <c r="C36" s="536"/>
      <c r="D36" s="477"/>
      <c r="E36" s="477"/>
      <c r="F36" s="477"/>
      <c r="G36" s="477"/>
      <c r="H36" s="477"/>
      <c r="I36" s="477"/>
      <c r="J36" s="477"/>
      <c r="K36" s="477"/>
      <c r="L36" s="853"/>
      <c r="M36" s="853"/>
      <c r="N36" s="428"/>
      <c r="O36" s="428"/>
      <c r="P36" s="430"/>
      <c r="Q36" s="27"/>
      <c r="R36" s="27"/>
    </row>
    <row r="37" spans="1:16" ht="15.75">
      <c r="A37" s="309"/>
      <c r="B37" s="313" t="s">
        <v>648</v>
      </c>
      <c r="C37" s="536"/>
      <c r="D37" s="477"/>
      <c r="E37" s="477"/>
      <c r="F37" s="477"/>
      <c r="G37" s="477"/>
      <c r="H37" s="477"/>
      <c r="I37" s="477"/>
      <c r="J37" s="477"/>
      <c r="K37" s="477"/>
      <c r="L37" s="853"/>
      <c r="M37" s="853"/>
      <c r="N37" s="428"/>
      <c r="O37" s="428"/>
      <c r="P37" s="430"/>
    </row>
    <row r="38" spans="1:16" ht="15.75">
      <c r="A38" s="309"/>
      <c r="B38" s="314" t="s">
        <v>649</v>
      </c>
      <c r="C38" s="536"/>
      <c r="D38" s="477"/>
      <c r="E38" s="477"/>
      <c r="F38" s="477"/>
      <c r="G38" s="477"/>
      <c r="H38" s="477"/>
      <c r="I38" s="477"/>
      <c r="J38" s="477"/>
      <c r="K38" s="477"/>
      <c r="L38" s="853"/>
      <c r="M38" s="853"/>
      <c r="N38" s="428"/>
      <c r="O38" s="428"/>
      <c r="P38" s="430"/>
    </row>
    <row r="39" spans="1:16" ht="15.75">
      <c r="A39" s="309"/>
      <c r="B39" s="313" t="s">
        <v>648</v>
      </c>
      <c r="C39" s="536"/>
      <c r="D39" s="477"/>
      <c r="E39" s="477"/>
      <c r="F39" s="477"/>
      <c r="G39" s="477"/>
      <c r="H39" s="477"/>
      <c r="I39" s="477"/>
      <c r="J39" s="477"/>
      <c r="K39" s="477"/>
      <c r="L39" s="853"/>
      <c r="M39" s="853"/>
      <c r="N39" s="428"/>
      <c r="O39" s="428"/>
      <c r="P39" s="430"/>
    </row>
    <row r="40" spans="1:16" ht="15.75">
      <c r="A40" s="309"/>
      <c r="B40" s="313" t="s">
        <v>648</v>
      </c>
      <c r="C40" s="536"/>
      <c r="D40" s="477"/>
      <c r="E40" s="477"/>
      <c r="F40" s="477"/>
      <c r="G40" s="477"/>
      <c r="H40" s="477"/>
      <c r="I40" s="477"/>
      <c r="J40" s="477"/>
      <c r="K40" s="477"/>
      <c r="L40" s="853"/>
      <c r="M40" s="853"/>
      <c r="N40" s="428"/>
      <c r="O40" s="428"/>
      <c r="P40" s="430"/>
    </row>
    <row r="41" spans="1:16" ht="15.75">
      <c r="A41" s="309"/>
      <c r="B41" s="313" t="s">
        <v>648</v>
      </c>
      <c r="C41" s="536"/>
      <c r="D41" s="477"/>
      <c r="E41" s="477"/>
      <c r="F41" s="477"/>
      <c r="G41" s="477"/>
      <c r="H41" s="477"/>
      <c r="I41" s="477"/>
      <c r="J41" s="477"/>
      <c r="K41" s="477"/>
      <c r="L41" s="853"/>
      <c r="M41" s="853"/>
      <c r="N41" s="428"/>
      <c r="O41" s="428"/>
      <c r="P41" s="430"/>
    </row>
    <row r="42" spans="1:16" ht="15.75">
      <c r="A42" s="309"/>
      <c r="B42" s="313" t="s">
        <v>648</v>
      </c>
      <c r="C42" s="536"/>
      <c r="D42" s="477"/>
      <c r="E42" s="477"/>
      <c r="F42" s="477"/>
      <c r="G42" s="477"/>
      <c r="H42" s="477"/>
      <c r="I42" s="477"/>
      <c r="J42" s="477"/>
      <c r="K42" s="477"/>
      <c r="L42" s="853"/>
      <c r="M42" s="853"/>
      <c r="N42" s="428"/>
      <c r="O42" s="428"/>
      <c r="P42" s="430"/>
    </row>
    <row r="43" spans="1:16" ht="16.5" thickBot="1">
      <c r="A43" s="309"/>
      <c r="B43" s="315" t="s">
        <v>648</v>
      </c>
      <c r="C43" s="537"/>
      <c r="D43" s="477"/>
      <c r="E43" s="477"/>
      <c r="F43" s="477"/>
      <c r="G43" s="477"/>
      <c r="H43" s="477"/>
      <c r="I43" s="477"/>
      <c r="J43" s="477"/>
      <c r="K43" s="477"/>
      <c r="L43" s="856"/>
      <c r="M43" s="856"/>
      <c r="N43" s="469"/>
      <c r="O43" s="428"/>
      <c r="P43" s="430"/>
    </row>
    <row r="44" spans="1:16" ht="16.5" thickBot="1">
      <c r="A44" s="309"/>
      <c r="B44" s="306" t="s">
        <v>650</v>
      </c>
      <c r="C44" s="488"/>
      <c r="D44" s="481"/>
      <c r="E44" s="481"/>
      <c r="F44" s="481"/>
      <c r="G44" s="481"/>
      <c r="H44" s="484"/>
      <c r="I44" s="484"/>
      <c r="J44" s="484"/>
      <c r="K44" s="490"/>
      <c r="L44" s="857"/>
      <c r="M44" s="858"/>
      <c r="N44" s="472"/>
      <c r="O44" s="491"/>
      <c r="P44" s="432"/>
    </row>
    <row r="45" spans="1:7" ht="16.5" thickBot="1">
      <c r="A45" s="309"/>
      <c r="B45" s="308" t="s">
        <v>651</v>
      </c>
      <c r="C45" s="492"/>
      <c r="F45" s="27"/>
      <c r="G45" s="27"/>
    </row>
    <row r="46" spans="2:7" ht="16.5" thickBot="1">
      <c r="B46" s="308" t="s">
        <v>652</v>
      </c>
      <c r="C46" s="492"/>
      <c r="F46" s="27"/>
      <c r="G46" s="27"/>
    </row>
    <row r="47" spans="6:7" ht="15.75">
      <c r="F47" s="27"/>
      <c r="G47" s="27"/>
    </row>
    <row r="48" ht="15.75">
      <c r="B48" s="14" t="s">
        <v>653</v>
      </c>
    </row>
  </sheetData>
  <sheetProtection/>
  <mergeCells count="43">
    <mergeCell ref="B5:Q5"/>
    <mergeCell ref="L40:M40"/>
    <mergeCell ref="L41:M41"/>
    <mergeCell ref="L42:M42"/>
    <mergeCell ref="L43:M43"/>
    <mergeCell ref="L44:M44"/>
    <mergeCell ref="G30:G31"/>
    <mergeCell ref="I30:I31"/>
    <mergeCell ref="L34:M34"/>
    <mergeCell ref="L35:M35"/>
    <mergeCell ref="L36:M36"/>
    <mergeCell ref="L37:M37"/>
    <mergeCell ref="L38:M38"/>
    <mergeCell ref="L39:M39"/>
    <mergeCell ref="O30:O31"/>
    <mergeCell ref="P30:P31"/>
    <mergeCell ref="L30:N30"/>
    <mergeCell ref="L31:M31"/>
    <mergeCell ref="L32:M32"/>
    <mergeCell ref="L33:M33"/>
    <mergeCell ref="Q30:Q31"/>
    <mergeCell ref="F30:F31"/>
    <mergeCell ref="B30:B31"/>
    <mergeCell ref="C30:C31"/>
    <mergeCell ref="D30:D31"/>
    <mergeCell ref="H30:H31"/>
    <mergeCell ref="G7:G8"/>
    <mergeCell ref="H7:H8"/>
    <mergeCell ref="I7:I8"/>
    <mergeCell ref="J7:J8"/>
    <mergeCell ref="K7:K8"/>
    <mergeCell ref="J30:J31"/>
    <mergeCell ref="K30:K31"/>
    <mergeCell ref="L7:L8"/>
    <mergeCell ref="M7:M8"/>
    <mergeCell ref="N7:O7"/>
    <mergeCell ref="P7:P8"/>
    <mergeCell ref="Q7:Q8"/>
    <mergeCell ref="B28:P28"/>
    <mergeCell ref="B7:B8"/>
    <mergeCell ref="C7:C8"/>
    <mergeCell ref="D7:D8"/>
    <mergeCell ref="F7:F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O46"/>
  <sheetViews>
    <sheetView showGridLines="0" zoomScale="75" zoomScaleNormal="75" zoomScalePageLayoutView="0" workbookViewId="0" topLeftCell="A10">
      <selection activeCell="P24" sqref="P24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0.7109375" style="14" customWidth="1"/>
    <col min="5" max="9" width="20.7109375" style="14" customWidth="1"/>
    <col min="10" max="10" width="1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3" spans="8:9" ht="15.75">
      <c r="H3" s="11"/>
      <c r="I3" s="74" t="s">
        <v>765</v>
      </c>
    </row>
    <row r="4" spans="3:8" ht="15.75">
      <c r="C4" s="316"/>
      <c r="D4" s="317"/>
      <c r="E4" s="317"/>
      <c r="F4" s="317"/>
      <c r="G4" s="317"/>
      <c r="H4" s="317"/>
    </row>
    <row r="5" spans="3:9" ht="23.25" customHeight="1">
      <c r="C5" s="859" t="s">
        <v>654</v>
      </c>
      <c r="D5" s="859"/>
      <c r="E5" s="859"/>
      <c r="F5" s="859"/>
      <c r="G5" s="859"/>
      <c r="H5" s="859"/>
      <c r="I5" s="859"/>
    </row>
    <row r="6" spans="3:9" ht="13.5" customHeight="1">
      <c r="C6" s="318"/>
      <c r="D6" s="318"/>
      <c r="E6" s="318"/>
      <c r="F6" s="318"/>
      <c r="G6" s="318"/>
      <c r="H6" s="318"/>
      <c r="I6" s="71"/>
    </row>
    <row r="7" spans="3:8" ht="15.75" customHeight="1">
      <c r="C7" s="319"/>
      <c r="D7" s="319"/>
      <c r="E7" s="319"/>
      <c r="F7" s="319"/>
      <c r="G7" s="320"/>
      <c r="H7" s="320"/>
    </row>
    <row r="8" spans="3:9" ht="16.5" thickBot="1">
      <c r="C8" s="319"/>
      <c r="D8" s="319"/>
      <c r="E8" s="326"/>
      <c r="F8" s="319"/>
      <c r="G8" s="319"/>
      <c r="I8" s="321" t="s">
        <v>60</v>
      </c>
    </row>
    <row r="9" spans="3:9" ht="32.25" customHeight="1">
      <c r="C9" s="860" t="s">
        <v>2</v>
      </c>
      <c r="D9" s="862" t="s">
        <v>99</v>
      </c>
      <c r="E9" s="758" t="s">
        <v>873</v>
      </c>
      <c r="F9" s="752" t="s">
        <v>869</v>
      </c>
      <c r="G9" s="752" t="s">
        <v>870</v>
      </c>
      <c r="H9" s="752" t="s">
        <v>871</v>
      </c>
      <c r="I9" s="754" t="s">
        <v>872</v>
      </c>
    </row>
    <row r="10" spans="3:10" ht="29.25" customHeight="1" thickBot="1">
      <c r="C10" s="861"/>
      <c r="D10" s="863"/>
      <c r="E10" s="759"/>
      <c r="F10" s="753"/>
      <c r="G10" s="753"/>
      <c r="H10" s="753"/>
      <c r="I10" s="755"/>
      <c r="J10" s="27"/>
    </row>
    <row r="11" spans="2:10" ht="19.5" customHeight="1">
      <c r="B11" s="27"/>
      <c r="C11" s="329"/>
      <c r="D11" s="864" t="s">
        <v>42</v>
      </c>
      <c r="E11" s="864"/>
      <c r="F11" s="864"/>
      <c r="G11" s="864"/>
      <c r="H11" s="864"/>
      <c r="I11" s="865"/>
      <c r="J11" s="27"/>
    </row>
    <row r="12" spans="3:10" ht="19.5" customHeight="1">
      <c r="C12" s="216" t="s">
        <v>101</v>
      </c>
      <c r="D12" s="494" t="s">
        <v>800</v>
      </c>
      <c r="E12" s="642">
        <v>499999</v>
      </c>
      <c r="F12" s="643">
        <v>160000</v>
      </c>
      <c r="G12" s="643">
        <v>3160000</v>
      </c>
      <c r="H12" s="643">
        <v>3160000</v>
      </c>
      <c r="I12" s="644">
        <v>3160000</v>
      </c>
      <c r="J12" s="27"/>
    </row>
    <row r="13" spans="3:10" ht="19.5" customHeight="1">
      <c r="C13" s="216" t="s">
        <v>102</v>
      </c>
      <c r="D13" s="495" t="s">
        <v>801</v>
      </c>
      <c r="E13" s="642">
        <v>78000</v>
      </c>
      <c r="F13" s="643">
        <v>75000</v>
      </c>
      <c r="G13" s="643">
        <v>150000</v>
      </c>
      <c r="H13" s="643">
        <v>225000</v>
      </c>
      <c r="I13" s="644">
        <v>300000</v>
      </c>
      <c r="J13" s="27"/>
    </row>
    <row r="14" spans="3:10" ht="19.5" customHeight="1">
      <c r="C14" s="216" t="s">
        <v>103</v>
      </c>
      <c r="D14" s="495" t="s">
        <v>802</v>
      </c>
      <c r="E14" s="642">
        <v>1764627</v>
      </c>
      <c r="F14" s="643">
        <v>530000</v>
      </c>
      <c r="G14" s="643">
        <v>1060000</v>
      </c>
      <c r="H14" s="643">
        <v>1590000</v>
      </c>
      <c r="I14" s="644">
        <v>2120000</v>
      </c>
      <c r="J14" s="27"/>
    </row>
    <row r="15" spans="3:10" ht="19.5" customHeight="1">
      <c r="C15" s="216" t="s">
        <v>104</v>
      </c>
      <c r="D15" s="494" t="s">
        <v>803</v>
      </c>
      <c r="E15" s="642">
        <v>2379000</v>
      </c>
      <c r="F15" s="643">
        <v>572000</v>
      </c>
      <c r="G15" s="643">
        <v>5625000</v>
      </c>
      <c r="H15" s="643">
        <v>5800000</v>
      </c>
      <c r="I15" s="644">
        <v>5962000</v>
      </c>
      <c r="J15" s="27"/>
    </row>
    <row r="16" spans="3:10" ht="19.5" customHeight="1">
      <c r="C16" s="216" t="s">
        <v>105</v>
      </c>
      <c r="D16" s="495" t="s">
        <v>804</v>
      </c>
      <c r="E16" s="642">
        <v>1501373</v>
      </c>
      <c r="F16" s="643">
        <v>182000</v>
      </c>
      <c r="G16" s="643">
        <v>1209000</v>
      </c>
      <c r="H16" s="643">
        <v>1457000</v>
      </c>
      <c r="I16" s="644">
        <v>1648000</v>
      </c>
      <c r="J16" s="27"/>
    </row>
    <row r="17" spans="3:10" ht="19.5" customHeight="1">
      <c r="C17" s="216" t="s">
        <v>106</v>
      </c>
      <c r="D17" s="494" t="s">
        <v>805</v>
      </c>
      <c r="E17" s="642">
        <v>89000</v>
      </c>
      <c r="F17" s="643">
        <v>10000</v>
      </c>
      <c r="G17" s="643">
        <v>20000</v>
      </c>
      <c r="H17" s="643">
        <v>30000</v>
      </c>
      <c r="I17" s="644">
        <v>40000</v>
      </c>
      <c r="J17" s="27"/>
    </row>
    <row r="18" spans="3:10" ht="19.5" customHeight="1">
      <c r="C18" s="216" t="s">
        <v>107</v>
      </c>
      <c r="D18" s="494" t="s">
        <v>874</v>
      </c>
      <c r="E18" s="642">
        <v>26000</v>
      </c>
      <c r="F18" s="643">
        <v>7000</v>
      </c>
      <c r="G18" s="643">
        <v>14000</v>
      </c>
      <c r="H18" s="643">
        <v>21000</v>
      </c>
      <c r="I18" s="644">
        <v>28000</v>
      </c>
      <c r="J18" s="27"/>
    </row>
    <row r="19" spans="3:10" ht="19.5" customHeight="1">
      <c r="C19" s="216" t="s">
        <v>108</v>
      </c>
      <c r="D19" s="495" t="s">
        <v>806</v>
      </c>
      <c r="E19" s="642">
        <v>141000</v>
      </c>
      <c r="F19" s="643">
        <v>40000</v>
      </c>
      <c r="G19" s="643">
        <v>80000</v>
      </c>
      <c r="H19" s="643">
        <v>120000</v>
      </c>
      <c r="I19" s="644">
        <v>160000</v>
      </c>
      <c r="J19" s="27"/>
    </row>
    <row r="20" spans="3:10" ht="19.5" customHeight="1">
      <c r="C20" s="216" t="s">
        <v>64</v>
      </c>
      <c r="D20" s="495" t="s">
        <v>807</v>
      </c>
      <c r="E20" s="642">
        <v>23000</v>
      </c>
      <c r="F20" s="643">
        <v>6000</v>
      </c>
      <c r="G20" s="643">
        <v>12000</v>
      </c>
      <c r="H20" s="643">
        <v>18000</v>
      </c>
      <c r="I20" s="644">
        <v>24000</v>
      </c>
      <c r="J20" s="27"/>
    </row>
    <row r="21" spans="3:10" ht="19.5" customHeight="1">
      <c r="C21" s="216" t="s">
        <v>808</v>
      </c>
      <c r="D21" s="621" t="s">
        <v>812</v>
      </c>
      <c r="E21" s="645">
        <v>109000</v>
      </c>
      <c r="F21" s="646">
        <v>30000</v>
      </c>
      <c r="G21" s="646">
        <v>60000</v>
      </c>
      <c r="H21" s="646">
        <v>90000</v>
      </c>
      <c r="I21" s="647">
        <v>120000</v>
      </c>
      <c r="J21" s="27"/>
    </row>
    <row r="22" spans="3:10" ht="19.5" customHeight="1">
      <c r="C22" s="216" t="s">
        <v>809</v>
      </c>
      <c r="D22" s="621" t="s">
        <v>813</v>
      </c>
      <c r="E22" s="645">
        <v>366000</v>
      </c>
      <c r="F22" s="646">
        <v>92000</v>
      </c>
      <c r="G22" s="646">
        <v>184000</v>
      </c>
      <c r="H22" s="646">
        <v>276000</v>
      </c>
      <c r="I22" s="647">
        <v>360000</v>
      </c>
      <c r="J22" s="27"/>
    </row>
    <row r="23" spans="3:10" ht="19.5" customHeight="1">
      <c r="C23" s="216" t="s">
        <v>810</v>
      </c>
      <c r="D23" s="621" t="s">
        <v>814</v>
      </c>
      <c r="E23" s="642">
        <v>179265000</v>
      </c>
      <c r="F23" s="643">
        <v>92459000</v>
      </c>
      <c r="G23" s="643">
        <v>104710000</v>
      </c>
      <c r="H23" s="643">
        <v>108922000</v>
      </c>
      <c r="I23" s="643">
        <v>172580000</v>
      </c>
      <c r="J23" s="27"/>
    </row>
    <row r="24" spans="3:10" ht="19.5" customHeight="1" thickBot="1">
      <c r="C24" s="216" t="s">
        <v>811</v>
      </c>
      <c r="D24" s="496" t="s">
        <v>815</v>
      </c>
      <c r="E24" s="688">
        <v>12980000</v>
      </c>
      <c r="F24" s="688">
        <v>3735000</v>
      </c>
      <c r="G24" s="688">
        <v>4215000</v>
      </c>
      <c r="H24" s="688">
        <v>4215000</v>
      </c>
      <c r="I24" s="688">
        <v>7375000</v>
      </c>
      <c r="J24" s="27"/>
    </row>
    <row r="25" spans="3:10" ht="19.5" customHeight="1" thickBot="1">
      <c r="C25" s="333"/>
      <c r="D25" s="334" t="s">
        <v>657</v>
      </c>
      <c r="E25" s="648">
        <f>SUM(E12:E24)</f>
        <v>199221999</v>
      </c>
      <c r="F25" s="648">
        <f>SUM(F12:F24)</f>
        <v>97898000</v>
      </c>
      <c r="G25" s="648">
        <f>SUM(G12:G24)</f>
        <v>120499000</v>
      </c>
      <c r="H25" s="648">
        <f>SUM(H12:H24)</f>
        <v>125924000</v>
      </c>
      <c r="I25" s="648">
        <f>SUM(I12:I24)</f>
        <v>193877000</v>
      </c>
      <c r="J25" s="27"/>
    </row>
    <row r="26" spans="2:10" ht="19.5" customHeight="1">
      <c r="B26" s="27"/>
      <c r="C26" s="332"/>
      <c r="D26" s="866" t="s">
        <v>43</v>
      </c>
      <c r="E26" s="866"/>
      <c r="F26" s="866"/>
      <c r="G26" s="866"/>
      <c r="H26" s="866"/>
      <c r="I26" s="867"/>
      <c r="J26" s="27"/>
    </row>
    <row r="27" spans="2:10" ht="19.5" customHeight="1">
      <c r="B27" s="27"/>
      <c r="C27" s="216" t="s">
        <v>82</v>
      </c>
      <c r="D27" s="494" t="s">
        <v>816</v>
      </c>
      <c r="E27" s="642">
        <v>3500000</v>
      </c>
      <c r="F27" s="643">
        <v>250000</v>
      </c>
      <c r="G27" s="643">
        <v>500000</v>
      </c>
      <c r="H27" s="643">
        <v>750000</v>
      </c>
      <c r="I27" s="644">
        <v>1000000</v>
      </c>
      <c r="J27" s="27"/>
    </row>
    <row r="28" spans="3:10" ht="19.5" customHeight="1">
      <c r="C28" s="216" t="s">
        <v>85</v>
      </c>
      <c r="D28" s="494" t="s">
        <v>817</v>
      </c>
      <c r="E28" s="642">
        <v>715000</v>
      </c>
      <c r="F28" s="643">
        <v>150000</v>
      </c>
      <c r="G28" s="643">
        <v>300000</v>
      </c>
      <c r="H28" s="643">
        <v>450000</v>
      </c>
      <c r="I28" s="644">
        <v>600000</v>
      </c>
      <c r="J28" s="27"/>
    </row>
    <row r="29" spans="3:10" ht="19.5" customHeight="1">
      <c r="C29" s="216" t="s">
        <v>86</v>
      </c>
      <c r="D29" s="494" t="s">
        <v>818</v>
      </c>
      <c r="E29" s="642">
        <v>110000</v>
      </c>
      <c r="F29" s="643"/>
      <c r="G29" s="643"/>
      <c r="H29" s="643"/>
      <c r="I29" s="644"/>
      <c r="J29" s="27"/>
    </row>
    <row r="30" spans="3:10" ht="19.5" customHeight="1">
      <c r="C30" s="216" t="s">
        <v>91</v>
      </c>
      <c r="D30" s="495" t="s">
        <v>819</v>
      </c>
      <c r="E30" s="642">
        <v>950000</v>
      </c>
      <c r="F30" s="643">
        <v>28000</v>
      </c>
      <c r="G30" s="643">
        <v>56000</v>
      </c>
      <c r="H30" s="643">
        <v>310900</v>
      </c>
      <c r="I30" s="644">
        <v>324900</v>
      </c>
      <c r="J30" s="27"/>
    </row>
    <row r="31" spans="3:10" ht="19.5" customHeight="1">
      <c r="C31" s="216" t="s">
        <v>92</v>
      </c>
      <c r="D31" s="495" t="s">
        <v>820</v>
      </c>
      <c r="E31" s="642">
        <v>225000</v>
      </c>
      <c r="F31" s="649">
        <v>120000</v>
      </c>
      <c r="G31" s="643">
        <v>190000</v>
      </c>
      <c r="H31" s="643">
        <v>340000</v>
      </c>
      <c r="I31" s="644">
        <v>460000</v>
      </c>
      <c r="J31" s="27"/>
    </row>
    <row r="32" spans="3:10" ht="19.5" customHeight="1">
      <c r="C32" s="216" t="s">
        <v>93</v>
      </c>
      <c r="D32" s="494"/>
      <c r="E32" s="642"/>
      <c r="F32" s="643"/>
      <c r="G32" s="643"/>
      <c r="H32" s="643"/>
      <c r="I32" s="644"/>
      <c r="J32" s="27"/>
    </row>
    <row r="33" spans="3:10" ht="19.5" customHeight="1">
      <c r="C33" s="216" t="s">
        <v>94</v>
      </c>
      <c r="D33" s="495"/>
      <c r="E33" s="642"/>
      <c r="F33" s="643"/>
      <c r="G33" s="643"/>
      <c r="H33" s="643"/>
      <c r="I33" s="644"/>
      <c r="J33" s="27"/>
    </row>
    <row r="34" spans="3:10" ht="19.5" customHeight="1">
      <c r="C34" s="216" t="s">
        <v>194</v>
      </c>
      <c r="D34" s="495"/>
      <c r="E34" s="642"/>
      <c r="F34" s="643"/>
      <c r="G34" s="643"/>
      <c r="H34" s="643"/>
      <c r="I34" s="644"/>
      <c r="J34" s="27"/>
    </row>
    <row r="35" spans="3:10" ht="19.5" customHeight="1">
      <c r="C35" s="216" t="s">
        <v>95</v>
      </c>
      <c r="D35" s="494"/>
      <c r="E35" s="642"/>
      <c r="F35" s="643"/>
      <c r="G35" s="643"/>
      <c r="H35" s="643"/>
      <c r="I35" s="644"/>
      <c r="J35" s="27"/>
    </row>
    <row r="36" spans="3:10" ht="19.5" customHeight="1" thickBot="1">
      <c r="C36" s="327" t="s">
        <v>735</v>
      </c>
      <c r="D36" s="497"/>
      <c r="E36" s="650"/>
      <c r="F36" s="651"/>
      <c r="G36" s="651"/>
      <c r="H36" s="651"/>
      <c r="I36" s="652"/>
      <c r="J36" s="27"/>
    </row>
    <row r="37" spans="3:10" ht="19.5" customHeight="1" thickBot="1">
      <c r="C37" s="333"/>
      <c r="D37" s="337" t="s">
        <v>655</v>
      </c>
      <c r="E37" s="653">
        <f>SUM(E27:E36)</f>
        <v>5500000</v>
      </c>
      <c r="F37" s="653">
        <f>SUM(F27:F36)</f>
        <v>548000</v>
      </c>
      <c r="G37" s="653">
        <f>SUM(G27:G36)</f>
        <v>1046000</v>
      </c>
      <c r="H37" s="653">
        <f>SUM(H27:H36)</f>
        <v>1850900</v>
      </c>
      <c r="I37" s="653">
        <f>SUM(I27:I36)</f>
        <v>2384900</v>
      </c>
      <c r="J37" s="27"/>
    </row>
    <row r="38" spans="3:15" ht="19.5" customHeight="1">
      <c r="C38" s="335"/>
      <c r="D38" s="336" t="s">
        <v>44</v>
      </c>
      <c r="E38" s="336"/>
      <c r="F38" s="310"/>
      <c r="G38" s="310"/>
      <c r="H38" s="310"/>
      <c r="I38" s="330"/>
      <c r="J38" s="27"/>
      <c r="K38" s="27"/>
      <c r="L38" s="27"/>
      <c r="M38" s="27"/>
      <c r="N38" s="27"/>
      <c r="O38" s="27"/>
    </row>
    <row r="39" spans="2:9" ht="19.5" customHeight="1">
      <c r="B39" s="309"/>
      <c r="C39" s="331" t="s">
        <v>82</v>
      </c>
      <c r="D39" s="498"/>
      <c r="E39" s="642"/>
      <c r="F39" s="643"/>
      <c r="G39" s="643"/>
      <c r="H39" s="643"/>
      <c r="I39" s="644"/>
    </row>
    <row r="40" spans="2:9" ht="19.5" customHeight="1">
      <c r="B40" s="309"/>
      <c r="C40" s="411" t="s">
        <v>85</v>
      </c>
      <c r="D40" s="498"/>
      <c r="E40" s="654"/>
      <c r="F40" s="643"/>
      <c r="G40" s="643"/>
      <c r="H40" s="655"/>
      <c r="I40" s="656"/>
    </row>
    <row r="41" spans="2:9" ht="19.5" customHeight="1" thickBot="1">
      <c r="B41" s="309"/>
      <c r="C41" s="410" t="s">
        <v>735</v>
      </c>
      <c r="D41" s="494"/>
      <c r="E41" s="657"/>
      <c r="F41" s="651"/>
      <c r="G41" s="658"/>
      <c r="H41" s="651"/>
      <c r="I41" s="652"/>
    </row>
    <row r="42" spans="2:10" ht="19.5" customHeight="1" thickBot="1">
      <c r="B42" s="309"/>
      <c r="C42" s="324"/>
      <c r="D42" s="328" t="s">
        <v>656</v>
      </c>
      <c r="E42" s="659">
        <f>SUM(E39:E41)</f>
        <v>0</v>
      </c>
      <c r="F42" s="659">
        <f>SUM(F39:F41)</f>
        <v>0</v>
      </c>
      <c r="G42" s="659">
        <f>SUM(G39:G41)</f>
        <v>0</v>
      </c>
      <c r="H42" s="659">
        <f>SUM(H39:H41)</f>
        <v>0</v>
      </c>
      <c r="I42" s="659">
        <f>SUM(I39:I41)</f>
        <v>0</v>
      </c>
      <c r="J42" s="27"/>
    </row>
    <row r="43" spans="2:10" ht="19.5" customHeight="1" thickBot="1">
      <c r="B43" s="27"/>
      <c r="C43" s="868" t="s">
        <v>746</v>
      </c>
      <c r="D43" s="869"/>
      <c r="E43" s="660">
        <f>(E25+E37+E42)</f>
        <v>204721999</v>
      </c>
      <c r="F43" s="660">
        <f>(F25+F37+F42)</f>
        <v>98446000</v>
      </c>
      <c r="G43" s="660">
        <f>(G25+G37+G42)</f>
        <v>121545000</v>
      </c>
      <c r="H43" s="660">
        <f>(H25+H37+H42)</f>
        <v>127774900</v>
      </c>
      <c r="I43" s="660">
        <f>(I25+I37+I42)</f>
        <v>196261900</v>
      </c>
      <c r="J43" s="27"/>
    </row>
    <row r="44" spans="3:8" ht="15.75">
      <c r="C44" s="35" t="s">
        <v>523</v>
      </c>
      <c r="E44" s="322"/>
      <c r="F44" s="323"/>
      <c r="G44" s="323"/>
      <c r="H44" s="323"/>
    </row>
    <row r="45" spans="3:8" ht="15.75">
      <c r="C45" s="324"/>
      <c r="D45" s="325"/>
      <c r="E45" s="322"/>
      <c r="F45" s="323"/>
      <c r="G45" s="323"/>
      <c r="H45" s="323"/>
    </row>
    <row r="46" ht="15.75">
      <c r="C46" s="71"/>
    </row>
  </sheetData>
  <sheetProtection/>
  <mergeCells count="11">
    <mergeCell ref="D11:I11"/>
    <mergeCell ref="D26:I26"/>
    <mergeCell ref="C43:D43"/>
    <mergeCell ref="C5:I5"/>
    <mergeCell ref="C9:C10"/>
    <mergeCell ref="D9:D10"/>
    <mergeCell ref="E9:E10"/>
    <mergeCell ref="F9:F10"/>
    <mergeCell ref="G9:G10"/>
    <mergeCell ref="I9:I10"/>
    <mergeCell ref="H9:H10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8" scale="88" r:id="rId1"/>
  <ignoredErrors>
    <ignoredError sqref="C27:C4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N43"/>
  <sheetViews>
    <sheetView zoomScale="75" zoomScaleNormal="75" zoomScalePageLayoutView="0" workbookViewId="0" topLeftCell="A16">
      <selection activeCell="J38" sqref="J38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41.71093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 t="s">
        <v>766</v>
      </c>
    </row>
    <row r="4" spans="2:13" s="22" customFormat="1" ht="15.7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2:13" s="22" customFormat="1" ht="15.75">
      <c r="B5" s="734" t="s">
        <v>771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</row>
    <row r="6" spans="2:13" s="22" customFormat="1" ht="15" customHeight="1">
      <c r="B6" s="91"/>
      <c r="C6" s="15"/>
      <c r="D6" s="93"/>
      <c r="E6" s="93"/>
      <c r="F6" s="93"/>
      <c r="G6" s="93"/>
      <c r="H6" s="91"/>
      <c r="I6" s="91"/>
      <c r="J6" s="91"/>
      <c r="K6" s="91"/>
      <c r="L6" s="91"/>
      <c r="M6" s="91"/>
    </row>
    <row r="7" spans="2:13" s="22" customFormat="1" ht="16.5" thickBot="1">
      <c r="B7" s="91"/>
      <c r="C7" s="91"/>
      <c r="D7" s="91"/>
      <c r="E7" s="91"/>
      <c r="F7" s="91"/>
      <c r="G7" s="91"/>
      <c r="H7" s="91"/>
      <c r="I7" s="91"/>
      <c r="J7" s="91"/>
      <c r="K7" s="94"/>
      <c r="L7" s="91"/>
      <c r="M7" s="92" t="s">
        <v>522</v>
      </c>
    </row>
    <row r="8" spans="2:13" s="22" customFormat="1" ht="63" customHeight="1">
      <c r="B8" s="107" t="s">
        <v>87</v>
      </c>
      <c r="C8" s="108" t="s">
        <v>605</v>
      </c>
      <c r="D8" s="109" t="s">
        <v>88</v>
      </c>
      <c r="E8" s="109" t="s">
        <v>89</v>
      </c>
      <c r="F8" s="109" t="s">
        <v>90</v>
      </c>
      <c r="G8" s="109" t="s">
        <v>602</v>
      </c>
      <c r="H8" s="110" t="s">
        <v>603</v>
      </c>
      <c r="I8" s="109" t="s">
        <v>604</v>
      </c>
      <c r="J8" s="109" t="s">
        <v>774</v>
      </c>
      <c r="K8" s="109" t="s">
        <v>775</v>
      </c>
      <c r="L8" s="109" t="s">
        <v>776</v>
      </c>
      <c r="M8" s="111" t="s">
        <v>777</v>
      </c>
    </row>
    <row r="9" spans="2:13" s="22" customFormat="1" ht="16.5" thickBot="1">
      <c r="B9" s="112" t="s">
        <v>82</v>
      </c>
      <c r="C9" s="113" t="s">
        <v>85</v>
      </c>
      <c r="D9" s="114" t="s">
        <v>86</v>
      </c>
      <c r="E9" s="114" t="s">
        <v>91</v>
      </c>
      <c r="F9" s="113" t="s">
        <v>92</v>
      </c>
      <c r="G9" s="114" t="s">
        <v>93</v>
      </c>
      <c r="H9" s="113" t="s">
        <v>94</v>
      </c>
      <c r="I9" s="114" t="s">
        <v>194</v>
      </c>
      <c r="J9" s="114" t="s">
        <v>95</v>
      </c>
      <c r="K9" s="113" t="s">
        <v>96</v>
      </c>
      <c r="L9" s="114" t="s">
        <v>97</v>
      </c>
      <c r="M9" s="115" t="s">
        <v>98</v>
      </c>
    </row>
    <row r="10" spans="2:13" ht="24.75" customHeight="1">
      <c r="B10" s="870">
        <v>1</v>
      </c>
      <c r="C10" s="873"/>
      <c r="D10" s="95"/>
      <c r="E10" s="95"/>
      <c r="F10" s="444"/>
      <c r="G10" s="444"/>
      <c r="H10" s="96" t="s">
        <v>83</v>
      </c>
      <c r="I10" s="514"/>
      <c r="J10" s="500"/>
      <c r="K10" s="500"/>
      <c r="L10" s="444"/>
      <c r="M10" s="501"/>
    </row>
    <row r="11" spans="2:13" ht="24.75" customHeight="1">
      <c r="B11" s="871"/>
      <c r="C11" s="874"/>
      <c r="D11" s="97"/>
      <c r="E11" s="97"/>
      <c r="F11" s="445"/>
      <c r="G11" s="445"/>
      <c r="H11" s="98" t="s">
        <v>84</v>
      </c>
      <c r="I11" s="515"/>
      <c r="J11" s="502"/>
      <c r="K11" s="502"/>
      <c r="L11" s="445"/>
      <c r="M11" s="503"/>
    </row>
    <row r="12" spans="2:13" ht="24.75" customHeight="1">
      <c r="B12" s="871"/>
      <c r="C12" s="874"/>
      <c r="D12" s="97"/>
      <c r="E12" s="97"/>
      <c r="F12" s="445"/>
      <c r="G12" s="445"/>
      <c r="H12" s="98" t="s">
        <v>204</v>
      </c>
      <c r="I12" s="515"/>
      <c r="J12" s="502"/>
      <c r="K12" s="502"/>
      <c r="L12" s="445"/>
      <c r="M12" s="503"/>
    </row>
    <row r="13" spans="2:14" ht="24.75" customHeight="1" thickBot="1">
      <c r="B13" s="872"/>
      <c r="C13" s="875"/>
      <c r="D13" s="99"/>
      <c r="E13" s="99"/>
      <c r="F13" s="446"/>
      <c r="G13" s="446"/>
      <c r="H13" s="100" t="s">
        <v>23</v>
      </c>
      <c r="I13" s="516"/>
      <c r="J13" s="504"/>
      <c r="K13" s="504"/>
      <c r="L13" s="446"/>
      <c r="M13" s="505"/>
      <c r="N13" s="406"/>
    </row>
    <row r="14" spans="2:13" ht="24.75" customHeight="1">
      <c r="B14" s="870">
        <v>2</v>
      </c>
      <c r="C14" s="873"/>
      <c r="D14" s="101"/>
      <c r="E14" s="101"/>
      <c r="F14" s="447"/>
      <c r="G14" s="447"/>
      <c r="H14" s="102" t="s">
        <v>83</v>
      </c>
      <c r="I14" s="517"/>
      <c r="J14" s="506"/>
      <c r="K14" s="506"/>
      <c r="L14" s="447"/>
      <c r="M14" s="507"/>
    </row>
    <row r="15" spans="2:13" ht="24.75" customHeight="1">
      <c r="B15" s="871"/>
      <c r="C15" s="874"/>
      <c r="D15" s="97"/>
      <c r="E15" s="97"/>
      <c r="F15" s="445"/>
      <c r="G15" s="445"/>
      <c r="H15" s="98" t="s">
        <v>84</v>
      </c>
      <c r="I15" s="515"/>
      <c r="J15" s="502"/>
      <c r="K15" s="502"/>
      <c r="L15" s="445"/>
      <c r="M15" s="503"/>
    </row>
    <row r="16" spans="2:13" ht="24.75" customHeight="1">
      <c r="B16" s="871"/>
      <c r="C16" s="874"/>
      <c r="D16" s="97"/>
      <c r="E16" s="97"/>
      <c r="F16" s="445"/>
      <c r="G16" s="445"/>
      <c r="H16" s="98" t="s">
        <v>204</v>
      </c>
      <c r="I16" s="515"/>
      <c r="J16" s="502"/>
      <c r="K16" s="502"/>
      <c r="L16" s="445"/>
      <c r="M16" s="503"/>
    </row>
    <row r="17" spans="2:13" ht="24.75" customHeight="1" thickBot="1">
      <c r="B17" s="872"/>
      <c r="C17" s="875"/>
      <c r="D17" s="99"/>
      <c r="E17" s="99"/>
      <c r="F17" s="446"/>
      <c r="G17" s="446"/>
      <c r="H17" s="100" t="s">
        <v>23</v>
      </c>
      <c r="I17" s="516"/>
      <c r="J17" s="504"/>
      <c r="K17" s="504"/>
      <c r="L17" s="446"/>
      <c r="M17" s="508"/>
    </row>
    <row r="18" spans="2:13" ht="24.75" customHeight="1">
      <c r="B18" s="870">
        <v>3</v>
      </c>
      <c r="C18" s="873"/>
      <c r="D18" s="95"/>
      <c r="E18" s="95"/>
      <c r="F18" s="444"/>
      <c r="G18" s="444"/>
      <c r="H18" s="96" t="s">
        <v>83</v>
      </c>
      <c r="I18" s="514"/>
      <c r="J18" s="500"/>
      <c r="K18" s="500"/>
      <c r="L18" s="444"/>
      <c r="M18" s="501"/>
    </row>
    <row r="19" spans="2:13" ht="24.75" customHeight="1">
      <c r="B19" s="871"/>
      <c r="C19" s="874"/>
      <c r="D19" s="97"/>
      <c r="E19" s="97"/>
      <c r="F19" s="445"/>
      <c r="G19" s="445"/>
      <c r="H19" s="98" t="s">
        <v>84</v>
      </c>
      <c r="I19" s="515"/>
      <c r="J19" s="502"/>
      <c r="K19" s="502"/>
      <c r="L19" s="445"/>
      <c r="M19" s="503"/>
    </row>
    <row r="20" spans="2:13" ht="24.75" customHeight="1">
      <c r="B20" s="871"/>
      <c r="C20" s="874"/>
      <c r="D20" s="97"/>
      <c r="E20" s="97"/>
      <c r="F20" s="445"/>
      <c r="G20" s="445"/>
      <c r="H20" s="98" t="s">
        <v>204</v>
      </c>
      <c r="I20" s="515"/>
      <c r="J20" s="502"/>
      <c r="K20" s="502"/>
      <c r="L20" s="445"/>
      <c r="M20" s="503"/>
    </row>
    <row r="21" spans="2:13" ht="24.75" customHeight="1" thickBot="1">
      <c r="B21" s="872"/>
      <c r="C21" s="875"/>
      <c r="D21" s="408"/>
      <c r="E21" s="408"/>
      <c r="F21" s="448"/>
      <c r="G21" s="448"/>
      <c r="H21" s="409" t="s">
        <v>23</v>
      </c>
      <c r="I21" s="518"/>
      <c r="J21" s="509"/>
      <c r="K21" s="509"/>
      <c r="L21" s="448"/>
      <c r="M21" s="510"/>
    </row>
    <row r="22" spans="2:13" ht="24.75" customHeight="1">
      <c r="B22" s="870">
        <v>4</v>
      </c>
      <c r="C22" s="873"/>
      <c r="D22" s="101"/>
      <c r="E22" s="101"/>
      <c r="F22" s="447"/>
      <c r="G22" s="447"/>
      <c r="H22" s="102" t="s">
        <v>83</v>
      </c>
      <c r="I22" s="517"/>
      <c r="J22" s="506"/>
      <c r="K22" s="506"/>
      <c r="L22" s="447"/>
      <c r="M22" s="507"/>
    </row>
    <row r="23" spans="2:13" ht="24.75" customHeight="1">
      <c r="B23" s="871"/>
      <c r="C23" s="874"/>
      <c r="D23" s="97"/>
      <c r="E23" s="97"/>
      <c r="F23" s="445"/>
      <c r="G23" s="445"/>
      <c r="H23" s="98" t="s">
        <v>84</v>
      </c>
      <c r="I23" s="515"/>
      <c r="J23" s="502"/>
      <c r="K23" s="502"/>
      <c r="L23" s="445"/>
      <c r="M23" s="503"/>
    </row>
    <row r="24" spans="2:13" ht="24.75" customHeight="1">
      <c r="B24" s="871"/>
      <c r="C24" s="874"/>
      <c r="D24" s="103"/>
      <c r="E24" s="103"/>
      <c r="F24" s="449"/>
      <c r="G24" s="449"/>
      <c r="H24" s="104" t="s">
        <v>204</v>
      </c>
      <c r="I24" s="519"/>
      <c r="J24" s="511"/>
      <c r="K24" s="511"/>
      <c r="L24" s="449"/>
      <c r="M24" s="512"/>
    </row>
    <row r="25" spans="2:14" ht="24.75" customHeight="1" thickBot="1">
      <c r="B25" s="872"/>
      <c r="C25" s="875"/>
      <c r="D25" s="99"/>
      <c r="E25" s="99"/>
      <c r="F25" s="446"/>
      <c r="G25" s="446"/>
      <c r="H25" s="100" t="s">
        <v>23</v>
      </c>
      <c r="I25" s="516"/>
      <c r="J25" s="504"/>
      <c r="K25" s="504"/>
      <c r="L25" s="446"/>
      <c r="M25" s="508"/>
      <c r="N25" s="406"/>
    </row>
    <row r="26" spans="2:13" ht="24.75" customHeight="1">
      <c r="B26" s="870">
        <v>5</v>
      </c>
      <c r="C26" s="873"/>
      <c r="D26" s="95"/>
      <c r="E26" s="95"/>
      <c r="F26" s="444"/>
      <c r="G26" s="444"/>
      <c r="H26" s="96" t="s">
        <v>83</v>
      </c>
      <c r="I26" s="514"/>
      <c r="J26" s="500"/>
      <c r="K26" s="500"/>
      <c r="L26" s="444"/>
      <c r="M26" s="501"/>
    </row>
    <row r="27" spans="2:13" ht="24.75" customHeight="1">
      <c r="B27" s="871"/>
      <c r="C27" s="874"/>
      <c r="D27" s="97"/>
      <c r="E27" s="97"/>
      <c r="F27" s="445"/>
      <c r="G27" s="445"/>
      <c r="H27" s="98" t="s">
        <v>84</v>
      </c>
      <c r="I27" s="515"/>
      <c r="J27" s="502"/>
      <c r="K27" s="502"/>
      <c r="L27" s="445"/>
      <c r="M27" s="503"/>
    </row>
    <row r="28" spans="2:13" ht="24.75" customHeight="1">
      <c r="B28" s="871"/>
      <c r="C28" s="874"/>
      <c r="D28" s="97"/>
      <c r="E28" s="97"/>
      <c r="F28" s="445"/>
      <c r="G28" s="445"/>
      <c r="H28" s="98" t="s">
        <v>204</v>
      </c>
      <c r="I28" s="515"/>
      <c r="J28" s="502"/>
      <c r="K28" s="502"/>
      <c r="L28" s="445"/>
      <c r="M28" s="503"/>
    </row>
    <row r="29" spans="2:13" ht="24.75" customHeight="1" thickBot="1">
      <c r="B29" s="872"/>
      <c r="C29" s="875"/>
      <c r="D29" s="99"/>
      <c r="E29" s="99"/>
      <c r="F29" s="450"/>
      <c r="G29" s="505"/>
      <c r="H29" s="407" t="s">
        <v>23</v>
      </c>
      <c r="I29" s="520"/>
      <c r="J29" s="504"/>
      <c r="K29" s="513"/>
      <c r="L29" s="446"/>
      <c r="M29" s="508"/>
    </row>
    <row r="30" spans="2:13" ht="24.75" customHeight="1">
      <c r="B30" s="105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2:13" ht="24.75" customHeight="1">
      <c r="B31" s="105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2:13" ht="24.75" customHeight="1">
      <c r="B32" s="878" t="s">
        <v>601</v>
      </c>
      <c r="C32" s="878"/>
      <c r="D32" s="878"/>
      <c r="E32" s="878"/>
      <c r="F32" s="878"/>
      <c r="G32" s="878"/>
      <c r="H32" s="878"/>
      <c r="I32" s="878"/>
      <c r="J32" s="878"/>
      <c r="K32" s="878"/>
      <c r="L32" s="878"/>
      <c r="M32" s="878"/>
    </row>
    <row r="33" spans="2:13" ht="24.75" customHeight="1" thickBot="1"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</row>
    <row r="34" spans="2:12" s="38" customFormat="1" ht="90.75" customHeight="1" thickBot="1">
      <c r="B34" s="412" t="s">
        <v>2</v>
      </c>
      <c r="C34" s="413" t="s">
        <v>596</v>
      </c>
      <c r="D34" s="414" t="s">
        <v>745</v>
      </c>
      <c r="E34" s="414" t="s">
        <v>597</v>
      </c>
      <c r="F34" s="414" t="s">
        <v>598</v>
      </c>
      <c r="G34" s="414" t="s">
        <v>203</v>
      </c>
      <c r="H34" s="413" t="s">
        <v>599</v>
      </c>
      <c r="I34" s="414" t="s">
        <v>863</v>
      </c>
      <c r="J34" s="414" t="s">
        <v>864</v>
      </c>
      <c r="K34" s="414" t="s">
        <v>865</v>
      </c>
      <c r="L34" s="414" t="s">
        <v>866</v>
      </c>
    </row>
    <row r="35" spans="2:12" s="38" customFormat="1" ht="24.75" customHeight="1">
      <c r="B35" s="89">
        <v>1</v>
      </c>
      <c r="C35" s="618" t="s">
        <v>796</v>
      </c>
      <c r="D35" s="619" t="s">
        <v>795</v>
      </c>
      <c r="E35" s="523"/>
      <c r="F35" s="523"/>
      <c r="G35" s="523"/>
      <c r="H35" s="524"/>
      <c r="I35" s="661"/>
      <c r="J35" s="661"/>
      <c r="K35" s="661"/>
      <c r="L35" s="662">
        <v>2700</v>
      </c>
    </row>
    <row r="36" spans="2:12" s="38" customFormat="1" ht="24.75" customHeight="1">
      <c r="B36" s="90">
        <v>2</v>
      </c>
      <c r="C36" s="620" t="s">
        <v>797</v>
      </c>
      <c r="D36" s="619" t="s">
        <v>795</v>
      </c>
      <c r="E36" s="525"/>
      <c r="F36" s="525"/>
      <c r="G36" s="525"/>
      <c r="H36" s="526"/>
      <c r="I36" s="663"/>
      <c r="J36" s="663">
        <v>2000</v>
      </c>
      <c r="K36" s="663">
        <v>2000</v>
      </c>
      <c r="L36" s="664">
        <v>2000</v>
      </c>
    </row>
    <row r="37" spans="2:12" s="38" customFormat="1" ht="24.75" customHeight="1">
      <c r="B37" s="90">
        <v>3</v>
      </c>
      <c r="C37" s="620" t="s">
        <v>798</v>
      </c>
      <c r="D37" s="619" t="s">
        <v>795</v>
      </c>
      <c r="E37" s="525"/>
      <c r="F37" s="525"/>
      <c r="G37" s="525"/>
      <c r="H37" s="526"/>
      <c r="I37" s="663"/>
      <c r="J37" s="663">
        <v>1000</v>
      </c>
      <c r="K37" s="663">
        <v>1000</v>
      </c>
      <c r="L37" s="664">
        <v>1000</v>
      </c>
    </row>
    <row r="38" spans="2:12" s="38" customFormat="1" ht="24.75" customHeight="1">
      <c r="B38" s="90">
        <v>4</v>
      </c>
      <c r="C38" s="620" t="s">
        <v>799</v>
      </c>
      <c r="D38" s="619" t="s">
        <v>795</v>
      </c>
      <c r="E38" s="525"/>
      <c r="F38" s="525"/>
      <c r="G38" s="525"/>
      <c r="H38" s="526"/>
      <c r="I38" s="663">
        <v>160</v>
      </c>
      <c r="J38" s="663">
        <v>160</v>
      </c>
      <c r="K38" s="663">
        <v>160</v>
      </c>
      <c r="L38" s="664">
        <v>160</v>
      </c>
    </row>
    <row r="39" spans="2:12" s="38" customFormat="1" ht="24.75" customHeight="1">
      <c r="B39" s="90">
        <v>5</v>
      </c>
      <c r="C39" s="531"/>
      <c r="D39" s="90"/>
      <c r="E39" s="525"/>
      <c r="F39" s="525"/>
      <c r="G39" s="525"/>
      <c r="H39" s="526"/>
      <c r="I39" s="663"/>
      <c r="J39" s="663"/>
      <c r="K39" s="663"/>
      <c r="L39" s="664"/>
    </row>
    <row r="40" spans="2:12" s="38" customFormat="1" ht="24.75" customHeight="1">
      <c r="B40" s="90">
        <v>6</v>
      </c>
      <c r="C40" s="531"/>
      <c r="D40" s="90"/>
      <c r="E40" s="525"/>
      <c r="F40" s="525"/>
      <c r="G40" s="525"/>
      <c r="H40" s="526"/>
      <c r="I40" s="663"/>
      <c r="J40" s="663"/>
      <c r="K40" s="663"/>
      <c r="L40" s="664"/>
    </row>
    <row r="41" spans="2:12" s="38" customFormat="1" ht="24.75" customHeight="1">
      <c r="B41" s="90">
        <v>7</v>
      </c>
      <c r="C41" s="531"/>
      <c r="D41" s="90"/>
      <c r="E41" s="525"/>
      <c r="F41" s="525"/>
      <c r="G41" s="525"/>
      <c r="H41" s="526"/>
      <c r="I41" s="663"/>
      <c r="J41" s="663"/>
      <c r="K41" s="663"/>
      <c r="L41" s="664"/>
    </row>
    <row r="42" spans="2:12" s="38" customFormat="1" ht="24.75" customHeight="1" thickBot="1">
      <c r="B42" s="90" t="s">
        <v>735</v>
      </c>
      <c r="C42" s="531"/>
      <c r="D42" s="527"/>
      <c r="E42" s="528"/>
      <c r="F42" s="528"/>
      <c r="G42" s="528"/>
      <c r="H42" s="529"/>
      <c r="I42" s="665"/>
      <c r="J42" s="665"/>
      <c r="K42" s="665"/>
      <c r="L42" s="666"/>
    </row>
    <row r="43" spans="2:12" s="38" customFormat="1" ht="24.75" customHeight="1" thickBot="1">
      <c r="B43" s="876" t="s">
        <v>600</v>
      </c>
      <c r="C43" s="877"/>
      <c r="D43" s="521"/>
      <c r="E43" s="521"/>
      <c r="F43" s="521"/>
      <c r="G43" s="522"/>
      <c r="H43" s="530"/>
      <c r="I43" s="667">
        <f>SUM(I35:I42)</f>
        <v>160</v>
      </c>
      <c r="J43" s="667">
        <f>SUM(J35:J42)</f>
        <v>3160</v>
      </c>
      <c r="K43" s="667">
        <f>SUM(K35:K42)</f>
        <v>3160</v>
      </c>
      <c r="L43" s="667">
        <f>SUM(L35:L42)</f>
        <v>5860</v>
      </c>
    </row>
    <row r="44" ht="19.5" customHeight="1"/>
    <row r="45" ht="19.5" customHeight="1"/>
    <row r="46" ht="19.5" customHeight="1"/>
  </sheetData>
  <sheetProtection/>
  <mergeCells count="13"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  <mergeCell ref="B18:B21"/>
    <mergeCell ref="B43:C43"/>
    <mergeCell ref="B32:M32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fitToHeight="1" fitToWidth="1" horizontalDpi="600" verticalDpi="600" orientation="landscape" paperSize="8" scale="73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86"/>
  <sheetViews>
    <sheetView showGridLines="0" zoomScale="55" zoomScaleNormal="55" zoomScalePageLayoutView="0" workbookViewId="0" topLeftCell="A61">
      <selection activeCell="P82" sqref="P82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393" t="s">
        <v>748</v>
      </c>
    </row>
    <row r="3" ht="15.75">
      <c r="B3" s="246"/>
    </row>
    <row r="4" spans="2:6" ht="27" customHeight="1">
      <c r="B4" s="701" t="s">
        <v>827</v>
      </c>
      <c r="C4" s="701"/>
      <c r="D4" s="701"/>
      <c r="E4" s="701"/>
      <c r="F4" s="701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359" t="s">
        <v>522</v>
      </c>
    </row>
    <row r="8" spans="2:6" ht="44.25" customHeight="1">
      <c r="B8" s="702" t="s">
        <v>618</v>
      </c>
      <c r="C8" s="704" t="s">
        <v>99</v>
      </c>
      <c r="D8" s="706" t="s">
        <v>619</v>
      </c>
      <c r="E8" s="708" t="s">
        <v>828</v>
      </c>
      <c r="F8" s="710" t="s">
        <v>829</v>
      </c>
    </row>
    <row r="9" spans="2:6" ht="56.25" customHeight="1" thickBot="1">
      <c r="B9" s="703"/>
      <c r="C9" s="705"/>
      <c r="D9" s="707"/>
      <c r="E9" s="709"/>
      <c r="F9" s="711"/>
    </row>
    <row r="10" spans="2:6" s="252" customFormat="1" ht="34.5" customHeight="1">
      <c r="B10" s="250"/>
      <c r="C10" s="251" t="s">
        <v>230</v>
      </c>
      <c r="D10" s="262"/>
      <c r="E10" s="675"/>
      <c r="F10" s="574"/>
    </row>
    <row r="11" spans="2:6" s="253" customFormat="1" ht="34.5" customHeight="1">
      <c r="B11" s="268" t="s">
        <v>231</v>
      </c>
      <c r="C11" s="269" t="s">
        <v>232</v>
      </c>
      <c r="D11" s="264">
        <v>1001</v>
      </c>
      <c r="E11" s="880">
        <f>(E13+E19+E26+E27)</f>
        <v>266286</v>
      </c>
      <c r="F11" s="880">
        <f>(F13+F19+F26+F27)</f>
        <v>211409</v>
      </c>
    </row>
    <row r="12" spans="2:6" s="252" customFormat="1" ht="34.5" customHeight="1">
      <c r="B12" s="268">
        <v>60</v>
      </c>
      <c r="C12" s="269" t="s">
        <v>233</v>
      </c>
      <c r="D12" s="264">
        <v>1002</v>
      </c>
      <c r="E12" s="676"/>
      <c r="F12" s="880">
        <f>SUM(F13:F18)</f>
        <v>0</v>
      </c>
    </row>
    <row r="13" spans="2:6" s="252" customFormat="1" ht="42.75" customHeight="1">
      <c r="B13" s="255">
        <v>600</v>
      </c>
      <c r="C13" s="256" t="s">
        <v>234</v>
      </c>
      <c r="D13" s="263">
        <v>1003</v>
      </c>
      <c r="E13" s="676"/>
      <c r="F13" s="880"/>
    </row>
    <row r="14" spans="2:6" s="252" customFormat="1" ht="39.75" customHeight="1">
      <c r="B14" s="255">
        <v>601</v>
      </c>
      <c r="C14" s="256" t="s">
        <v>235</v>
      </c>
      <c r="D14" s="263">
        <v>1004</v>
      </c>
      <c r="E14" s="676"/>
      <c r="F14" s="880"/>
    </row>
    <row r="15" spans="2:6" s="252" customFormat="1" ht="41.25" customHeight="1">
      <c r="B15" s="255">
        <v>602</v>
      </c>
      <c r="C15" s="256" t="s">
        <v>236</v>
      </c>
      <c r="D15" s="263">
        <v>1005</v>
      </c>
      <c r="E15" s="676"/>
      <c r="F15" s="880"/>
    </row>
    <row r="16" spans="2:6" s="252" customFormat="1" ht="41.25" customHeight="1">
      <c r="B16" s="255">
        <v>603</v>
      </c>
      <c r="C16" s="256" t="s">
        <v>237</v>
      </c>
      <c r="D16" s="263">
        <v>1006</v>
      </c>
      <c r="E16" s="676"/>
      <c r="F16" s="880"/>
    </row>
    <row r="17" spans="2:6" s="252" customFormat="1" ht="34.5" customHeight="1">
      <c r="B17" s="255">
        <v>604</v>
      </c>
      <c r="C17" s="256" t="s">
        <v>238</v>
      </c>
      <c r="D17" s="263">
        <v>1007</v>
      </c>
      <c r="E17" s="676"/>
      <c r="F17" s="880"/>
    </row>
    <row r="18" spans="2:6" s="252" customFormat="1" ht="34.5" customHeight="1">
      <c r="B18" s="255">
        <v>605</v>
      </c>
      <c r="C18" s="256" t="s">
        <v>239</v>
      </c>
      <c r="D18" s="263">
        <v>1008</v>
      </c>
      <c r="E18" s="676"/>
      <c r="F18" s="880"/>
    </row>
    <row r="19" spans="2:6" s="252" customFormat="1" ht="41.25" customHeight="1">
      <c r="B19" s="268">
        <v>61</v>
      </c>
      <c r="C19" s="269" t="s">
        <v>240</v>
      </c>
      <c r="D19" s="264">
        <v>1009</v>
      </c>
      <c r="E19" s="676">
        <f>E20+E21+E22+E23+E24+E25</f>
        <v>226721</v>
      </c>
      <c r="F19" s="676">
        <f>F20+F21+F22+F23+F24+F25</f>
        <v>200662</v>
      </c>
    </row>
    <row r="20" spans="2:6" s="252" customFormat="1" ht="41.25" customHeight="1">
      <c r="B20" s="255">
        <v>610</v>
      </c>
      <c r="C20" s="256" t="s">
        <v>241</v>
      </c>
      <c r="D20" s="263">
        <v>1010</v>
      </c>
      <c r="E20" s="676"/>
      <c r="F20" s="880"/>
    </row>
    <row r="21" spans="2:6" s="252" customFormat="1" ht="44.25" customHeight="1">
      <c r="B21" s="255">
        <v>611</v>
      </c>
      <c r="C21" s="256" t="s">
        <v>242</v>
      </c>
      <c r="D21" s="263">
        <v>1011</v>
      </c>
      <c r="E21" s="676"/>
      <c r="F21" s="880"/>
    </row>
    <row r="22" spans="2:6" s="252" customFormat="1" ht="42.75" customHeight="1">
      <c r="B22" s="255">
        <v>612</v>
      </c>
      <c r="C22" s="256" t="s">
        <v>243</v>
      </c>
      <c r="D22" s="263">
        <v>1012</v>
      </c>
      <c r="E22" s="676"/>
      <c r="F22" s="880"/>
    </row>
    <row r="23" spans="2:6" s="252" customFormat="1" ht="38.25" customHeight="1">
      <c r="B23" s="255">
        <v>613</v>
      </c>
      <c r="C23" s="256" t="s">
        <v>244</v>
      </c>
      <c r="D23" s="263">
        <v>1013</v>
      </c>
      <c r="E23" s="676"/>
      <c r="F23" s="880"/>
    </row>
    <row r="24" spans="2:6" s="252" customFormat="1" ht="34.5" customHeight="1">
      <c r="B24" s="255">
        <v>614</v>
      </c>
      <c r="C24" s="256" t="s">
        <v>245</v>
      </c>
      <c r="D24" s="263">
        <v>1014</v>
      </c>
      <c r="E24" s="676">
        <v>226721</v>
      </c>
      <c r="F24" s="880">
        <v>200662</v>
      </c>
    </row>
    <row r="25" spans="2:6" s="252" customFormat="1" ht="34.5" customHeight="1">
      <c r="B25" s="255">
        <v>615</v>
      </c>
      <c r="C25" s="256" t="s">
        <v>246</v>
      </c>
      <c r="D25" s="263">
        <v>1015</v>
      </c>
      <c r="E25" s="676"/>
      <c r="F25" s="880"/>
    </row>
    <row r="26" spans="2:6" s="252" customFormat="1" ht="34.5" customHeight="1">
      <c r="B26" s="255">
        <v>64</v>
      </c>
      <c r="C26" s="269" t="s">
        <v>247</v>
      </c>
      <c r="D26" s="264">
        <v>1016</v>
      </c>
      <c r="E26" s="676">
        <v>39209</v>
      </c>
      <c r="F26" s="880">
        <v>10379</v>
      </c>
    </row>
    <row r="27" spans="2:6" s="252" customFormat="1" ht="34.5" customHeight="1">
      <c r="B27" s="255">
        <v>65</v>
      </c>
      <c r="C27" s="269" t="s">
        <v>248</v>
      </c>
      <c r="D27" s="263">
        <v>1017</v>
      </c>
      <c r="E27" s="676">
        <v>356</v>
      </c>
      <c r="F27" s="880">
        <v>368</v>
      </c>
    </row>
    <row r="28" spans="2:6" s="252" customFormat="1" ht="34.5" customHeight="1">
      <c r="B28" s="268"/>
      <c r="C28" s="269" t="s">
        <v>249</v>
      </c>
      <c r="D28" s="274"/>
      <c r="E28" s="676"/>
      <c r="F28" s="880"/>
    </row>
    <row r="29" spans="2:6" s="252" customFormat="1" ht="39.75" customHeight="1">
      <c r="B29" s="268" t="s">
        <v>250</v>
      </c>
      <c r="C29" s="269" t="s">
        <v>251</v>
      </c>
      <c r="D29" s="371">
        <v>1018</v>
      </c>
      <c r="E29" s="880">
        <f>(E30-E31-E32+E33+E34+E35+E36+E37+E38+E39+E40)</f>
        <v>267281</v>
      </c>
      <c r="F29" s="880">
        <f>(F30-F31-F32+F33+F34+F35+F36+F37+F38+F39+F40)</f>
        <v>233089</v>
      </c>
    </row>
    <row r="30" spans="2:6" s="252" customFormat="1" ht="34.5" customHeight="1">
      <c r="B30" s="255">
        <v>50</v>
      </c>
      <c r="C30" s="256" t="s">
        <v>252</v>
      </c>
      <c r="D30" s="263">
        <v>1019</v>
      </c>
      <c r="E30" s="676"/>
      <c r="F30" s="880"/>
    </row>
    <row r="31" spans="2:6" s="252" customFormat="1" ht="34.5" customHeight="1">
      <c r="B31" s="255">
        <v>62</v>
      </c>
      <c r="C31" s="256" t="s">
        <v>253</v>
      </c>
      <c r="D31" s="263">
        <v>1020</v>
      </c>
      <c r="E31" s="676">
        <v>1422</v>
      </c>
      <c r="F31" s="880">
        <v>3000</v>
      </c>
    </row>
    <row r="32" spans="2:6" s="252" customFormat="1" ht="44.25" customHeight="1">
      <c r="B32" s="255">
        <v>630</v>
      </c>
      <c r="C32" s="256" t="s">
        <v>254</v>
      </c>
      <c r="D32" s="263">
        <v>1021</v>
      </c>
      <c r="E32" s="676"/>
      <c r="F32" s="880"/>
    </row>
    <row r="33" spans="2:6" s="252" customFormat="1" ht="41.25" customHeight="1">
      <c r="B33" s="255">
        <v>631</v>
      </c>
      <c r="C33" s="256" t="s">
        <v>255</v>
      </c>
      <c r="D33" s="263">
        <v>1022</v>
      </c>
      <c r="E33" s="676"/>
      <c r="F33" s="880"/>
    </row>
    <row r="34" spans="2:6" s="252" customFormat="1" ht="34.5" customHeight="1">
      <c r="B34" s="255" t="s">
        <v>126</v>
      </c>
      <c r="C34" s="256" t="s">
        <v>256</v>
      </c>
      <c r="D34" s="263">
        <v>1023</v>
      </c>
      <c r="E34" s="676">
        <v>10961</v>
      </c>
      <c r="F34" s="880">
        <v>5995</v>
      </c>
    </row>
    <row r="35" spans="2:6" s="252" customFormat="1" ht="34.5" customHeight="1">
      <c r="B35" s="255">
        <v>513</v>
      </c>
      <c r="C35" s="256" t="s">
        <v>257</v>
      </c>
      <c r="D35" s="263">
        <v>1024</v>
      </c>
      <c r="E35" s="676">
        <v>215341</v>
      </c>
      <c r="F35" s="880">
        <v>192743</v>
      </c>
    </row>
    <row r="36" spans="2:6" s="252" customFormat="1" ht="34.5" customHeight="1">
      <c r="B36" s="255">
        <v>52</v>
      </c>
      <c r="C36" s="256" t="s">
        <v>258</v>
      </c>
      <c r="D36" s="263">
        <v>1025</v>
      </c>
      <c r="E36" s="676">
        <v>23878</v>
      </c>
      <c r="F36" s="880">
        <v>21691</v>
      </c>
    </row>
    <row r="37" spans="2:6" s="252" customFormat="1" ht="34.5" customHeight="1">
      <c r="B37" s="255">
        <v>53</v>
      </c>
      <c r="C37" s="256" t="s">
        <v>259</v>
      </c>
      <c r="D37" s="263">
        <v>1026</v>
      </c>
      <c r="E37" s="676">
        <v>13612</v>
      </c>
      <c r="F37" s="880">
        <v>9400</v>
      </c>
    </row>
    <row r="38" spans="2:6" s="252" customFormat="1" ht="34.5" customHeight="1">
      <c r="B38" s="255">
        <v>540</v>
      </c>
      <c r="C38" s="256" t="s">
        <v>260</v>
      </c>
      <c r="D38" s="263">
        <v>1027</v>
      </c>
      <c r="E38" s="676">
        <v>2000</v>
      </c>
      <c r="F38" s="880">
        <v>1685</v>
      </c>
    </row>
    <row r="39" spans="2:6" s="252" customFormat="1" ht="34.5" customHeight="1">
      <c r="B39" s="255" t="s">
        <v>127</v>
      </c>
      <c r="C39" s="256" t="s">
        <v>261</v>
      </c>
      <c r="D39" s="263">
        <v>1028</v>
      </c>
      <c r="E39" s="676"/>
      <c r="F39" s="880"/>
    </row>
    <row r="40" spans="2:6" s="254" customFormat="1" ht="34.5" customHeight="1">
      <c r="B40" s="255">
        <v>55</v>
      </c>
      <c r="C40" s="256" t="s">
        <v>262</v>
      </c>
      <c r="D40" s="263">
        <v>1029</v>
      </c>
      <c r="E40" s="676">
        <v>2911</v>
      </c>
      <c r="F40" s="880">
        <v>4575</v>
      </c>
    </row>
    <row r="41" spans="2:6" s="254" customFormat="1" ht="34.5" customHeight="1">
      <c r="B41" s="268"/>
      <c r="C41" s="269" t="s">
        <v>263</v>
      </c>
      <c r="D41" s="264">
        <v>1030</v>
      </c>
      <c r="E41" s="881"/>
      <c r="F41" s="676"/>
    </row>
    <row r="42" spans="2:6" s="254" customFormat="1" ht="34.5" customHeight="1">
      <c r="B42" s="268"/>
      <c r="C42" s="269" t="s">
        <v>264</v>
      </c>
      <c r="D42" s="264">
        <v>1031</v>
      </c>
      <c r="E42" s="676">
        <f>E29-E11</f>
        <v>995</v>
      </c>
      <c r="F42" s="880">
        <f>(F29-F11)</f>
        <v>21680</v>
      </c>
    </row>
    <row r="43" spans="2:6" s="254" customFormat="1" ht="34.5" customHeight="1">
      <c r="B43" s="268">
        <v>66</v>
      </c>
      <c r="C43" s="269" t="s">
        <v>265</v>
      </c>
      <c r="D43" s="264">
        <v>1032</v>
      </c>
      <c r="E43" s="880">
        <f>(E44+E49+E50)</f>
        <v>3600</v>
      </c>
      <c r="F43" s="880">
        <f>(F44+F49+F50)</f>
        <v>3278</v>
      </c>
    </row>
    <row r="44" spans="2:6" s="254" customFormat="1" ht="39.75" customHeight="1">
      <c r="B44" s="268" t="s">
        <v>266</v>
      </c>
      <c r="C44" s="269" t="s">
        <v>267</v>
      </c>
      <c r="D44" s="264">
        <v>1033</v>
      </c>
      <c r="E44" s="880"/>
      <c r="F44" s="880"/>
    </row>
    <row r="45" spans="2:6" s="254" customFormat="1" ht="34.5" customHeight="1">
      <c r="B45" s="255">
        <v>660</v>
      </c>
      <c r="C45" s="256" t="s">
        <v>268</v>
      </c>
      <c r="D45" s="263">
        <v>1034</v>
      </c>
      <c r="E45" s="677"/>
      <c r="F45" s="880"/>
    </row>
    <row r="46" spans="2:6" s="254" customFormat="1" ht="34.5" customHeight="1">
      <c r="B46" s="255">
        <v>661</v>
      </c>
      <c r="C46" s="256" t="s">
        <v>269</v>
      </c>
      <c r="D46" s="263">
        <v>1035</v>
      </c>
      <c r="E46" s="882"/>
      <c r="F46" s="880"/>
    </row>
    <row r="47" spans="2:6" s="254" customFormat="1" ht="41.25" customHeight="1">
      <c r="B47" s="255">
        <v>665</v>
      </c>
      <c r="C47" s="256" t="s">
        <v>270</v>
      </c>
      <c r="D47" s="263">
        <v>1036</v>
      </c>
      <c r="E47" s="882"/>
      <c r="F47" s="880"/>
    </row>
    <row r="48" spans="2:6" s="254" customFormat="1" ht="34.5" customHeight="1">
      <c r="B48" s="255">
        <v>669</v>
      </c>
      <c r="C48" s="256" t="s">
        <v>271</v>
      </c>
      <c r="D48" s="263">
        <v>1037</v>
      </c>
      <c r="E48" s="882"/>
      <c r="F48" s="880"/>
    </row>
    <row r="49" spans="2:6" s="254" customFormat="1" ht="34.5" customHeight="1">
      <c r="B49" s="268">
        <v>662</v>
      </c>
      <c r="C49" s="269" t="s">
        <v>272</v>
      </c>
      <c r="D49" s="264">
        <v>1038</v>
      </c>
      <c r="E49" s="882">
        <v>3600</v>
      </c>
      <c r="F49" s="880">
        <v>3278</v>
      </c>
    </row>
    <row r="50" spans="2:6" s="254" customFormat="1" ht="41.25" customHeight="1">
      <c r="B50" s="268" t="s">
        <v>128</v>
      </c>
      <c r="C50" s="269" t="s">
        <v>273</v>
      </c>
      <c r="D50" s="264">
        <v>1039</v>
      </c>
      <c r="E50" s="882"/>
      <c r="F50" s="880"/>
    </row>
    <row r="51" spans="2:6" s="254" customFormat="1" ht="34.5" customHeight="1">
      <c r="B51" s="268">
        <v>56</v>
      </c>
      <c r="C51" s="269" t="s">
        <v>274</v>
      </c>
      <c r="D51" s="264">
        <v>1040</v>
      </c>
      <c r="E51" s="882">
        <v>2000</v>
      </c>
      <c r="F51" s="880">
        <f>(F52+F57+F58)</f>
        <v>1140</v>
      </c>
    </row>
    <row r="52" spans="2:6" ht="38.25" customHeight="1">
      <c r="B52" s="268" t="s">
        <v>275</v>
      </c>
      <c r="C52" s="269" t="s">
        <v>620</v>
      </c>
      <c r="D52" s="264">
        <v>1041</v>
      </c>
      <c r="E52" s="880">
        <f>SUM(E53:E56)</f>
        <v>0</v>
      </c>
      <c r="F52" s="880">
        <f>SUM(F53:F56)</f>
        <v>0</v>
      </c>
    </row>
    <row r="53" spans="2:6" ht="34.5" customHeight="1">
      <c r="B53" s="255">
        <v>560</v>
      </c>
      <c r="C53" s="256" t="s">
        <v>129</v>
      </c>
      <c r="D53" s="263">
        <v>1042</v>
      </c>
      <c r="E53" s="882"/>
      <c r="F53" s="880"/>
    </row>
    <row r="54" spans="2:6" ht="34.5" customHeight="1">
      <c r="B54" s="255">
        <v>561</v>
      </c>
      <c r="C54" s="256" t="s">
        <v>130</v>
      </c>
      <c r="D54" s="263">
        <v>1043</v>
      </c>
      <c r="E54" s="882"/>
      <c r="F54" s="880"/>
    </row>
    <row r="55" spans="2:6" ht="41.25" customHeight="1">
      <c r="B55" s="255">
        <v>565</v>
      </c>
      <c r="C55" s="256" t="s">
        <v>276</v>
      </c>
      <c r="D55" s="263">
        <v>1044</v>
      </c>
      <c r="E55" s="882"/>
      <c r="F55" s="880"/>
    </row>
    <row r="56" spans="2:6" ht="34.5" customHeight="1">
      <c r="B56" s="255" t="s">
        <v>131</v>
      </c>
      <c r="C56" s="256" t="s">
        <v>277</v>
      </c>
      <c r="D56" s="263">
        <v>1045</v>
      </c>
      <c r="E56" s="882"/>
      <c r="F56" s="880"/>
    </row>
    <row r="57" spans="2:6" ht="34.5" customHeight="1">
      <c r="B57" s="255">
        <v>562</v>
      </c>
      <c r="C57" s="269" t="s">
        <v>278</v>
      </c>
      <c r="D57" s="264">
        <v>1046</v>
      </c>
      <c r="E57" s="882">
        <v>2000</v>
      </c>
      <c r="F57" s="880">
        <v>1140</v>
      </c>
    </row>
    <row r="58" spans="2:6" ht="42.75" customHeight="1">
      <c r="B58" s="268" t="s">
        <v>279</v>
      </c>
      <c r="C58" s="269" t="s">
        <v>280</v>
      </c>
      <c r="D58" s="264">
        <v>1047</v>
      </c>
      <c r="E58" s="882"/>
      <c r="F58" s="880"/>
    </row>
    <row r="59" spans="2:6" ht="34.5" customHeight="1">
      <c r="B59" s="268"/>
      <c r="C59" s="269" t="s">
        <v>281</v>
      </c>
      <c r="D59" s="264">
        <v>1048</v>
      </c>
      <c r="E59" s="880">
        <f>(E43-E51)</f>
        <v>1600</v>
      </c>
      <c r="F59" s="880">
        <f>(F43-F51)</f>
        <v>2138</v>
      </c>
    </row>
    <row r="60" spans="2:6" ht="34.5" customHeight="1">
      <c r="B60" s="268"/>
      <c r="C60" s="269" t="s">
        <v>282</v>
      </c>
      <c r="D60" s="264">
        <v>1049</v>
      </c>
      <c r="E60" s="882"/>
      <c r="F60" s="880"/>
    </row>
    <row r="61" spans="2:6" ht="38.25" customHeight="1">
      <c r="B61" s="255" t="s">
        <v>132</v>
      </c>
      <c r="C61" s="256" t="s">
        <v>283</v>
      </c>
      <c r="D61" s="263">
        <v>1050</v>
      </c>
      <c r="E61" s="882"/>
      <c r="F61" s="880"/>
    </row>
    <row r="62" spans="2:6" ht="39.75" customHeight="1">
      <c r="B62" s="255" t="s">
        <v>133</v>
      </c>
      <c r="C62" s="256" t="s">
        <v>284</v>
      </c>
      <c r="D62" s="263">
        <v>1051</v>
      </c>
      <c r="E62" s="883"/>
      <c r="F62" s="880"/>
    </row>
    <row r="63" spans="2:6" ht="34.5" customHeight="1">
      <c r="B63" s="268" t="s">
        <v>285</v>
      </c>
      <c r="C63" s="269" t="s">
        <v>286</v>
      </c>
      <c r="D63" s="264">
        <v>1052</v>
      </c>
      <c r="E63" s="883">
        <v>1200</v>
      </c>
      <c r="F63" s="880">
        <v>1124</v>
      </c>
    </row>
    <row r="64" spans="2:6" ht="34.5" customHeight="1">
      <c r="B64" s="268" t="s">
        <v>134</v>
      </c>
      <c r="C64" s="269" t="s">
        <v>287</v>
      </c>
      <c r="D64" s="264">
        <v>1053</v>
      </c>
      <c r="E64" s="883">
        <v>1520</v>
      </c>
      <c r="F64" s="880">
        <v>1883</v>
      </c>
    </row>
    <row r="65" spans="2:6" ht="39.75" customHeight="1">
      <c r="B65" s="255"/>
      <c r="C65" s="256" t="s">
        <v>288</v>
      </c>
      <c r="D65" s="263">
        <v>1054</v>
      </c>
      <c r="E65" s="883">
        <f>(E41-E42+E59-E60+E61-E62+E63-E64)</f>
        <v>285</v>
      </c>
      <c r="F65" s="883"/>
    </row>
    <row r="66" spans="2:6" ht="41.25" customHeight="1">
      <c r="B66" s="255"/>
      <c r="C66" s="256" t="s">
        <v>289</v>
      </c>
      <c r="D66" s="263">
        <v>1055</v>
      </c>
      <c r="E66" s="883"/>
      <c r="F66" s="883">
        <f>(F42-F41+F60-F59+F62-F61+F64-F63)</f>
        <v>20301</v>
      </c>
    </row>
    <row r="67" spans="2:6" ht="41.25" customHeight="1">
      <c r="B67" s="255" t="s">
        <v>290</v>
      </c>
      <c r="C67" s="256" t="s">
        <v>291</v>
      </c>
      <c r="D67" s="263">
        <v>1056</v>
      </c>
      <c r="E67" s="883"/>
      <c r="F67" s="880"/>
    </row>
    <row r="68" spans="2:6" ht="41.25" customHeight="1">
      <c r="B68" s="255" t="s">
        <v>292</v>
      </c>
      <c r="C68" s="256" t="s">
        <v>293</v>
      </c>
      <c r="D68" s="263">
        <v>1057</v>
      </c>
      <c r="E68" s="883"/>
      <c r="F68" s="880"/>
    </row>
    <row r="69" spans="2:6" ht="34.5" customHeight="1">
      <c r="B69" s="268"/>
      <c r="C69" s="269" t="s">
        <v>294</v>
      </c>
      <c r="D69" s="264">
        <v>1058</v>
      </c>
      <c r="E69" s="883">
        <f>(E65-E66+E67-E68)</f>
        <v>285</v>
      </c>
      <c r="F69" s="883"/>
    </row>
    <row r="70" spans="2:6" ht="34.5" customHeight="1">
      <c r="B70" s="270"/>
      <c r="C70" s="271" t="s">
        <v>295</v>
      </c>
      <c r="D70" s="264">
        <v>1059</v>
      </c>
      <c r="E70" s="883"/>
      <c r="F70" s="880">
        <f>(F66-F65+F68-F67)</f>
        <v>20301</v>
      </c>
    </row>
    <row r="71" spans="2:6" ht="34.5" customHeight="1">
      <c r="B71" s="255"/>
      <c r="C71" s="272" t="s">
        <v>296</v>
      </c>
      <c r="D71" s="263"/>
      <c r="E71" s="883"/>
      <c r="F71" s="880"/>
    </row>
    <row r="72" spans="2:6" ht="34.5" customHeight="1">
      <c r="B72" s="255">
        <v>721</v>
      </c>
      <c r="C72" s="272" t="s">
        <v>297</v>
      </c>
      <c r="D72" s="263">
        <v>1060</v>
      </c>
      <c r="E72" s="883"/>
      <c r="F72" s="880"/>
    </row>
    <row r="73" spans="2:6" ht="34.5" customHeight="1">
      <c r="B73" s="255" t="s">
        <v>298</v>
      </c>
      <c r="C73" s="272" t="s">
        <v>299</v>
      </c>
      <c r="D73" s="263">
        <v>1061</v>
      </c>
      <c r="E73" s="883"/>
      <c r="F73" s="880"/>
    </row>
    <row r="74" spans="2:6" ht="34.5" customHeight="1">
      <c r="B74" s="255" t="s">
        <v>298</v>
      </c>
      <c r="C74" s="272" t="s">
        <v>300</v>
      </c>
      <c r="D74" s="263">
        <v>1062</v>
      </c>
      <c r="E74" s="883"/>
      <c r="F74" s="880"/>
    </row>
    <row r="75" spans="2:6" ht="34.5" customHeight="1">
      <c r="B75" s="255">
        <v>723</v>
      </c>
      <c r="C75" s="272" t="s">
        <v>301</v>
      </c>
      <c r="D75" s="263">
        <v>1063</v>
      </c>
      <c r="E75" s="883"/>
      <c r="F75" s="880"/>
    </row>
    <row r="76" spans="2:6" ht="34.5" customHeight="1">
      <c r="B76" s="268"/>
      <c r="C76" s="271" t="s">
        <v>621</v>
      </c>
      <c r="D76" s="264">
        <v>1064</v>
      </c>
      <c r="E76" s="883">
        <f>(E69-E70-E72-E73+E74-E75)</f>
        <v>285</v>
      </c>
      <c r="F76" s="883"/>
    </row>
    <row r="77" spans="2:6" ht="34.5" customHeight="1">
      <c r="B77" s="270"/>
      <c r="C77" s="271" t="s">
        <v>622</v>
      </c>
      <c r="D77" s="264">
        <v>1065</v>
      </c>
      <c r="E77" s="883"/>
      <c r="F77" s="883">
        <f>(F70-F69+F72+F73-F74+T60)</f>
        <v>20301</v>
      </c>
    </row>
    <row r="78" spans="2:6" ht="34.5" customHeight="1">
      <c r="B78" s="273"/>
      <c r="C78" s="272" t="s">
        <v>302</v>
      </c>
      <c r="D78" s="263">
        <v>1066</v>
      </c>
      <c r="E78" s="882"/>
      <c r="F78" s="880"/>
    </row>
    <row r="79" spans="2:6" ht="34.5" customHeight="1">
      <c r="B79" s="273"/>
      <c r="C79" s="272" t="s">
        <v>303</v>
      </c>
      <c r="D79" s="263">
        <v>1067</v>
      </c>
      <c r="E79" s="882"/>
      <c r="F79" s="880"/>
    </row>
    <row r="80" spans="2:6" ht="34.5" customHeight="1">
      <c r="B80" s="273"/>
      <c r="C80" s="272" t="s">
        <v>623</v>
      </c>
      <c r="D80" s="263">
        <v>1068</v>
      </c>
      <c r="E80" s="882"/>
      <c r="F80" s="880"/>
    </row>
    <row r="81" spans="2:6" ht="34.5" customHeight="1">
      <c r="B81" s="273"/>
      <c r="C81" s="272" t="s">
        <v>624</v>
      </c>
      <c r="D81" s="263">
        <v>1069</v>
      </c>
      <c r="E81" s="882"/>
      <c r="F81" s="888"/>
    </row>
    <row r="82" spans="2:6" ht="34.5" customHeight="1">
      <c r="B82" s="273"/>
      <c r="C82" s="272" t="s">
        <v>625</v>
      </c>
      <c r="D82" s="263"/>
      <c r="E82" s="884"/>
      <c r="F82" s="880"/>
    </row>
    <row r="83" spans="2:6" ht="34.5" customHeight="1">
      <c r="B83" s="258"/>
      <c r="C83" s="257" t="s">
        <v>100</v>
      </c>
      <c r="D83" s="573">
        <v>1070</v>
      </c>
      <c r="E83" s="885"/>
      <c r="F83" s="889"/>
    </row>
    <row r="84" spans="2:6" ht="34.5" customHeight="1">
      <c r="B84" s="258"/>
      <c r="C84" s="257" t="s">
        <v>304</v>
      </c>
      <c r="D84" s="678">
        <v>1071</v>
      </c>
      <c r="E84" s="885"/>
      <c r="F84" s="890"/>
    </row>
    <row r="85" spans="2:6" ht="33.75" customHeight="1">
      <c r="B85" s="679"/>
      <c r="C85" s="682" t="s">
        <v>830</v>
      </c>
      <c r="D85" s="678"/>
      <c r="E85" s="886">
        <v>272508</v>
      </c>
      <c r="F85" s="891">
        <v>218811</v>
      </c>
    </row>
    <row r="86" spans="2:6" ht="30.75" customHeight="1" thickBot="1">
      <c r="B86" s="680"/>
      <c r="C86" s="683" t="s">
        <v>831</v>
      </c>
      <c r="D86" s="681"/>
      <c r="E86" s="887">
        <v>272223</v>
      </c>
      <c r="F86" s="892">
        <v>239112</v>
      </c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8" scale="3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19"/>
  <sheetViews>
    <sheetView showGridLines="0" tabSelected="1"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74" t="s">
        <v>767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879" t="s">
        <v>25</v>
      </c>
      <c r="C5" s="879"/>
      <c r="D5" s="879"/>
      <c r="E5" s="879"/>
      <c r="F5" s="879"/>
      <c r="G5" s="879"/>
      <c r="H5" s="879"/>
      <c r="I5" s="879"/>
      <c r="J5" s="5"/>
      <c r="K5" s="5"/>
      <c r="L5" s="5"/>
      <c r="M5" s="5"/>
      <c r="N5" s="5"/>
      <c r="O5" s="5"/>
      <c r="P5" s="5"/>
    </row>
    <row r="6" spans="2:16" ht="15.75">
      <c r="B6" s="14"/>
      <c r="C6" s="72"/>
      <c r="D6" s="72"/>
      <c r="E6" s="72"/>
      <c r="F6" s="72"/>
      <c r="G6" s="72"/>
      <c r="H6" s="72"/>
      <c r="I6" s="72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42" customHeight="1">
      <c r="B8" s="735" t="s">
        <v>2</v>
      </c>
      <c r="C8" s="754" t="s">
        <v>26</v>
      </c>
      <c r="D8" s="766" t="s">
        <v>867</v>
      </c>
      <c r="E8" s="758" t="s">
        <v>868</v>
      </c>
      <c r="F8" s="752" t="s">
        <v>869</v>
      </c>
      <c r="G8" s="752" t="s">
        <v>870</v>
      </c>
      <c r="H8" s="752" t="s">
        <v>871</v>
      </c>
      <c r="I8" s="754" t="s">
        <v>872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736"/>
      <c r="C9" s="755"/>
      <c r="D9" s="767"/>
      <c r="E9" s="759"/>
      <c r="F9" s="753"/>
      <c r="G9" s="753"/>
      <c r="H9" s="753"/>
      <c r="I9" s="755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40" t="s">
        <v>101</v>
      </c>
      <c r="C10" s="341" t="s">
        <v>27</v>
      </c>
      <c r="D10" s="668"/>
      <c r="E10" s="669"/>
      <c r="F10" s="669"/>
      <c r="G10" s="669"/>
      <c r="H10" s="669"/>
      <c r="I10" s="670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38" t="s">
        <v>102</v>
      </c>
      <c r="C11" s="342" t="s">
        <v>28</v>
      </c>
      <c r="D11" s="671"/>
      <c r="E11" s="672"/>
      <c r="F11" s="643"/>
      <c r="G11" s="643"/>
      <c r="H11" s="643"/>
      <c r="I11" s="644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38" t="s">
        <v>103</v>
      </c>
      <c r="C12" s="342" t="s">
        <v>29</v>
      </c>
      <c r="D12" s="673"/>
      <c r="E12" s="673"/>
      <c r="F12" s="643"/>
      <c r="G12" s="643"/>
      <c r="H12" s="643"/>
      <c r="I12" s="644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38" t="s">
        <v>104</v>
      </c>
      <c r="C13" s="342" t="s">
        <v>30</v>
      </c>
      <c r="D13" s="673"/>
      <c r="E13" s="643"/>
      <c r="F13" s="643"/>
      <c r="G13" s="643"/>
      <c r="H13" s="643"/>
      <c r="I13" s="644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38" t="s">
        <v>105</v>
      </c>
      <c r="C14" s="342" t="s">
        <v>81</v>
      </c>
      <c r="D14" s="673">
        <v>40000</v>
      </c>
      <c r="E14" s="643">
        <v>26000</v>
      </c>
      <c r="F14" s="643">
        <v>10000</v>
      </c>
      <c r="G14" s="643">
        <v>20000</v>
      </c>
      <c r="H14" s="643">
        <v>30000</v>
      </c>
      <c r="I14" s="644">
        <v>40000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38" t="s">
        <v>106</v>
      </c>
      <c r="C15" s="342" t="s">
        <v>31</v>
      </c>
      <c r="D15" s="673">
        <v>10000</v>
      </c>
      <c r="E15" s="643">
        <v>9000</v>
      </c>
      <c r="F15" s="643">
        <v>2500</v>
      </c>
      <c r="G15" s="643">
        <v>5000</v>
      </c>
      <c r="H15" s="643">
        <v>7500</v>
      </c>
      <c r="I15" s="644">
        <v>10000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39" t="s">
        <v>107</v>
      </c>
      <c r="C16" s="389" t="s">
        <v>23</v>
      </c>
      <c r="D16" s="674"/>
      <c r="E16" s="651"/>
      <c r="F16" s="651"/>
      <c r="G16" s="651"/>
      <c r="H16" s="651"/>
      <c r="I16" s="652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5" sqref="G5:G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showGridLines="0" zoomScale="75" zoomScaleNormal="75" zoomScalePageLayoutView="0" workbookViewId="0" topLeftCell="A43">
      <selection activeCell="F11" sqref="F11:F60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74" t="s">
        <v>749</v>
      </c>
    </row>
    <row r="4" spans="3:6" s="4" customFormat="1" ht="24.75" customHeight="1">
      <c r="C4" s="718" t="s">
        <v>51</v>
      </c>
      <c r="D4" s="718"/>
      <c r="E4" s="718"/>
      <c r="F4" s="718"/>
    </row>
    <row r="5" spans="3:6" s="4" customFormat="1" ht="24.75" customHeight="1">
      <c r="C5" s="719" t="s">
        <v>832</v>
      </c>
      <c r="D5" s="719"/>
      <c r="E5" s="719"/>
      <c r="F5" s="719"/>
    </row>
    <row r="6" spans="3:6" s="4" customFormat="1" ht="24.75" customHeight="1">
      <c r="C6" s="73"/>
      <c r="D6" s="73"/>
      <c r="E6" s="73"/>
      <c r="F6" s="73"/>
    </row>
    <row r="7" spans="3:6" s="2" customFormat="1" ht="16.5" thickBot="1">
      <c r="C7" s="14"/>
      <c r="D7" s="14"/>
      <c r="E7" s="27"/>
      <c r="F7" s="74" t="s">
        <v>658</v>
      </c>
    </row>
    <row r="8" spans="3:6" s="2" customFormat="1" ht="30" customHeight="1">
      <c r="C8" s="714" t="s">
        <v>99</v>
      </c>
      <c r="D8" s="712" t="s">
        <v>48</v>
      </c>
      <c r="E8" s="716" t="s">
        <v>80</v>
      </c>
      <c r="F8" s="717"/>
    </row>
    <row r="9" spans="3:6" s="2" customFormat="1" ht="39.75" customHeight="1" thickBot="1">
      <c r="C9" s="715"/>
      <c r="D9" s="713"/>
      <c r="E9" s="343" t="s">
        <v>833</v>
      </c>
      <c r="F9" s="344" t="s">
        <v>834</v>
      </c>
    </row>
    <row r="10" spans="3:6" s="2" customFormat="1" ht="30" customHeight="1">
      <c r="C10" s="345"/>
      <c r="D10" s="346"/>
      <c r="E10" s="347">
        <v>1</v>
      </c>
      <c r="F10" s="348">
        <v>2</v>
      </c>
    </row>
    <row r="11" spans="3:6" s="2" customFormat="1" ht="33.75" customHeight="1">
      <c r="C11" s="349" t="s">
        <v>206</v>
      </c>
      <c r="D11" s="350"/>
      <c r="E11" s="684"/>
      <c r="F11" s="575"/>
    </row>
    <row r="12" spans="3:6" s="2" customFormat="1" ht="33.75" customHeight="1">
      <c r="C12" s="349" t="s">
        <v>207</v>
      </c>
      <c r="D12" s="350">
        <v>3001</v>
      </c>
      <c r="E12" s="895">
        <v>279779</v>
      </c>
      <c r="F12" s="894">
        <v>215611</v>
      </c>
    </row>
    <row r="13" spans="3:6" s="2" customFormat="1" ht="33.75" customHeight="1">
      <c r="C13" s="351" t="s">
        <v>52</v>
      </c>
      <c r="D13" s="350">
        <v>3002</v>
      </c>
      <c r="E13" s="896">
        <v>236614</v>
      </c>
      <c r="F13" s="575">
        <v>200662</v>
      </c>
    </row>
    <row r="14" spans="3:6" s="2" customFormat="1" ht="33.75" customHeight="1">
      <c r="C14" s="351" t="s">
        <v>53</v>
      </c>
      <c r="D14" s="350">
        <v>3003</v>
      </c>
      <c r="E14" s="897">
        <v>3600</v>
      </c>
      <c r="F14" s="575">
        <v>3278</v>
      </c>
    </row>
    <row r="15" spans="3:6" s="2" customFormat="1" ht="33.75" customHeight="1">
      <c r="C15" s="351" t="s">
        <v>54</v>
      </c>
      <c r="D15" s="350">
        <v>3004</v>
      </c>
      <c r="E15" s="896">
        <v>39565</v>
      </c>
      <c r="F15" s="575">
        <v>11671</v>
      </c>
    </row>
    <row r="16" spans="3:6" s="2" customFormat="1" ht="33.75" customHeight="1">
      <c r="C16" s="349" t="s">
        <v>208</v>
      </c>
      <c r="D16" s="350">
        <v>3005</v>
      </c>
      <c r="E16" s="895">
        <f>SUM(E17:E21)</f>
        <v>276619</v>
      </c>
      <c r="F16" s="894">
        <f>SUM(F17:F21)</f>
        <v>215811</v>
      </c>
    </row>
    <row r="17" spans="3:6" s="2" customFormat="1" ht="33.75" customHeight="1">
      <c r="C17" s="351" t="s">
        <v>55</v>
      </c>
      <c r="D17" s="350">
        <v>3006</v>
      </c>
      <c r="E17" s="896">
        <v>244683</v>
      </c>
      <c r="F17" s="575">
        <v>185241</v>
      </c>
    </row>
    <row r="18" spans="3:6" ht="33.75" customHeight="1">
      <c r="C18" s="351" t="s">
        <v>209</v>
      </c>
      <c r="D18" s="350">
        <v>3007</v>
      </c>
      <c r="E18" s="896">
        <v>22460</v>
      </c>
      <c r="F18" s="575">
        <v>21691</v>
      </c>
    </row>
    <row r="19" spans="3:6" ht="33.75" customHeight="1">
      <c r="C19" s="351" t="s">
        <v>56</v>
      </c>
      <c r="D19" s="350">
        <v>3008</v>
      </c>
      <c r="E19" s="893">
        <v>2000</v>
      </c>
      <c r="F19" s="575">
        <v>1140</v>
      </c>
    </row>
    <row r="20" spans="3:6" ht="33.75" customHeight="1">
      <c r="C20" s="351" t="s">
        <v>57</v>
      </c>
      <c r="D20" s="350">
        <v>3009</v>
      </c>
      <c r="E20" s="893"/>
      <c r="F20" s="575"/>
    </row>
    <row r="21" spans="3:6" ht="33.75" customHeight="1">
      <c r="C21" s="351" t="s">
        <v>210</v>
      </c>
      <c r="D21" s="350">
        <v>3010</v>
      </c>
      <c r="E21" s="893">
        <v>7476</v>
      </c>
      <c r="F21" s="575">
        <v>7739</v>
      </c>
    </row>
    <row r="22" spans="3:6" ht="33.75" customHeight="1">
      <c r="C22" s="349" t="s">
        <v>211</v>
      </c>
      <c r="D22" s="350">
        <v>3011</v>
      </c>
      <c r="E22" s="893">
        <v>3160</v>
      </c>
      <c r="F22" s="575"/>
    </row>
    <row r="23" spans="3:6" ht="33.75" customHeight="1">
      <c r="C23" s="349" t="s">
        <v>212</v>
      </c>
      <c r="D23" s="350">
        <v>3012</v>
      </c>
      <c r="E23" s="898"/>
      <c r="F23" s="575"/>
    </row>
    <row r="24" spans="3:6" ht="33.75" customHeight="1">
      <c r="C24" s="349" t="s">
        <v>32</v>
      </c>
      <c r="D24" s="350"/>
      <c r="E24" s="893"/>
      <c r="F24" s="575"/>
    </row>
    <row r="25" spans="3:6" ht="33.75" customHeight="1">
      <c r="C25" s="349" t="s">
        <v>213</v>
      </c>
      <c r="D25" s="350">
        <v>3013</v>
      </c>
      <c r="E25" s="893"/>
      <c r="F25" s="575">
        <v>200</v>
      </c>
    </row>
    <row r="26" spans="3:6" ht="33.75" customHeight="1">
      <c r="C26" s="351" t="s">
        <v>33</v>
      </c>
      <c r="D26" s="350">
        <v>3014</v>
      </c>
      <c r="E26" s="899"/>
      <c r="F26" s="575"/>
    </row>
    <row r="27" spans="3:6" ht="33.75" customHeight="1">
      <c r="C27" s="351" t="s">
        <v>214</v>
      </c>
      <c r="D27" s="350">
        <v>3015</v>
      </c>
      <c r="E27" s="893"/>
      <c r="F27" s="575">
        <v>200</v>
      </c>
    </row>
    <row r="28" spans="3:6" ht="33.75" customHeight="1">
      <c r="C28" s="351" t="s">
        <v>34</v>
      </c>
      <c r="D28" s="350">
        <v>3016</v>
      </c>
      <c r="E28" s="893"/>
      <c r="F28" s="575"/>
    </row>
    <row r="29" spans="3:6" ht="33.75" customHeight="1">
      <c r="C29" s="351" t="s">
        <v>35</v>
      </c>
      <c r="D29" s="350">
        <v>3017</v>
      </c>
      <c r="E29" s="893"/>
      <c r="F29" s="575"/>
    </row>
    <row r="30" spans="3:6" ht="33.75" customHeight="1">
      <c r="C30" s="351" t="s">
        <v>36</v>
      </c>
      <c r="D30" s="350">
        <v>3018</v>
      </c>
      <c r="E30" s="893"/>
      <c r="F30" s="575"/>
    </row>
    <row r="31" spans="3:6" ht="33.75" customHeight="1">
      <c r="C31" s="349" t="s">
        <v>215</v>
      </c>
      <c r="D31" s="350">
        <v>3019</v>
      </c>
      <c r="E31" s="893">
        <f>E32+E33+E34</f>
        <v>3160</v>
      </c>
      <c r="F31" s="575"/>
    </row>
    <row r="32" spans="3:6" ht="33.75" customHeight="1">
      <c r="C32" s="351" t="s">
        <v>37</v>
      </c>
      <c r="D32" s="350">
        <v>3020</v>
      </c>
      <c r="E32" s="893"/>
      <c r="F32" s="575"/>
    </row>
    <row r="33" spans="3:6" ht="33.75" customHeight="1">
      <c r="C33" s="351" t="s">
        <v>216</v>
      </c>
      <c r="D33" s="350">
        <v>3021</v>
      </c>
      <c r="E33" s="893">
        <v>3160</v>
      </c>
      <c r="F33" s="575"/>
    </row>
    <row r="34" spans="3:6" ht="33.75" customHeight="1">
      <c r="C34" s="351" t="s">
        <v>38</v>
      </c>
      <c r="D34" s="350">
        <v>3022</v>
      </c>
      <c r="E34" s="893"/>
      <c r="F34" s="575"/>
    </row>
    <row r="35" spans="3:6" ht="33.75" customHeight="1">
      <c r="C35" s="349" t="s">
        <v>217</v>
      </c>
      <c r="D35" s="350">
        <v>3023</v>
      </c>
      <c r="E35" s="893"/>
      <c r="F35" s="575"/>
    </row>
    <row r="36" spans="3:6" ht="33.75" customHeight="1">
      <c r="C36" s="349" t="s">
        <v>218</v>
      </c>
      <c r="D36" s="350">
        <v>3024</v>
      </c>
      <c r="E36" s="898">
        <v>3160</v>
      </c>
      <c r="F36" s="575"/>
    </row>
    <row r="37" spans="3:6" ht="33.75" customHeight="1">
      <c r="C37" s="349" t="s">
        <v>39</v>
      </c>
      <c r="D37" s="350"/>
      <c r="E37" s="893"/>
      <c r="F37" s="575"/>
    </row>
    <row r="38" spans="3:6" ht="33.75" customHeight="1">
      <c r="C38" s="349" t="s">
        <v>219</v>
      </c>
      <c r="D38" s="350">
        <v>3025</v>
      </c>
      <c r="E38" s="893"/>
      <c r="F38" s="575"/>
    </row>
    <row r="39" spans="3:6" ht="33.75" customHeight="1">
      <c r="C39" s="351" t="s">
        <v>40</v>
      </c>
      <c r="D39" s="350">
        <v>3026</v>
      </c>
      <c r="E39" s="899"/>
      <c r="F39" s="575"/>
    </row>
    <row r="40" spans="3:6" ht="33.75" customHeight="1">
      <c r="C40" s="351" t="s">
        <v>135</v>
      </c>
      <c r="D40" s="350">
        <v>3027</v>
      </c>
      <c r="E40" s="893"/>
      <c r="F40" s="575"/>
    </row>
    <row r="41" spans="3:6" ht="33.75" customHeight="1">
      <c r="C41" s="351" t="s">
        <v>136</v>
      </c>
      <c r="D41" s="350">
        <v>3028</v>
      </c>
      <c r="E41" s="893"/>
      <c r="F41" s="575"/>
    </row>
    <row r="42" spans="3:6" ht="33.75" customHeight="1">
      <c r="C42" s="351" t="s">
        <v>137</v>
      </c>
      <c r="D42" s="350">
        <v>3029</v>
      </c>
      <c r="E42" s="893"/>
      <c r="F42" s="575"/>
    </row>
    <row r="43" spans="3:6" ht="33.75" customHeight="1">
      <c r="C43" s="351" t="s">
        <v>138</v>
      </c>
      <c r="D43" s="350">
        <v>3030</v>
      </c>
      <c r="E43" s="893"/>
      <c r="F43" s="575"/>
    </row>
    <row r="44" spans="3:6" ht="33.75" customHeight="1">
      <c r="C44" s="349" t="s">
        <v>220</v>
      </c>
      <c r="D44" s="350">
        <v>3031</v>
      </c>
      <c r="E44" s="893"/>
      <c r="F44" s="575"/>
    </row>
    <row r="45" spans="3:6" ht="33.75" customHeight="1">
      <c r="C45" s="351" t="s">
        <v>41</v>
      </c>
      <c r="D45" s="350">
        <v>3032</v>
      </c>
      <c r="E45" s="893"/>
      <c r="F45" s="575"/>
    </row>
    <row r="46" spans="3:6" ht="33.75" customHeight="1">
      <c r="C46" s="351" t="s">
        <v>221</v>
      </c>
      <c r="D46" s="350">
        <v>3033</v>
      </c>
      <c r="E46" s="893"/>
      <c r="F46" s="575"/>
    </row>
    <row r="47" spans="3:6" ht="33.75" customHeight="1">
      <c r="C47" s="351" t="s">
        <v>222</v>
      </c>
      <c r="D47" s="350">
        <v>3034</v>
      </c>
      <c r="E47" s="893"/>
      <c r="F47" s="575"/>
    </row>
    <row r="48" spans="3:6" ht="33.75" customHeight="1">
      <c r="C48" s="351" t="s">
        <v>223</v>
      </c>
      <c r="D48" s="350">
        <v>3035</v>
      </c>
      <c r="E48" s="893"/>
      <c r="F48" s="575"/>
    </row>
    <row r="49" spans="3:6" ht="33.75" customHeight="1">
      <c r="C49" s="351" t="s">
        <v>224</v>
      </c>
      <c r="D49" s="350">
        <v>3036</v>
      </c>
      <c r="E49" s="893"/>
      <c r="F49" s="575"/>
    </row>
    <row r="50" spans="3:6" ht="33.75" customHeight="1">
      <c r="C50" s="351" t="s">
        <v>225</v>
      </c>
      <c r="D50" s="350">
        <v>3037</v>
      </c>
      <c r="E50" s="893"/>
      <c r="F50" s="575"/>
    </row>
    <row r="51" spans="3:6" ht="33.75" customHeight="1">
      <c r="C51" s="349" t="s">
        <v>226</v>
      </c>
      <c r="D51" s="350">
        <v>3038</v>
      </c>
      <c r="E51" s="893"/>
      <c r="F51" s="575"/>
    </row>
    <row r="52" spans="3:6" ht="33.75" customHeight="1">
      <c r="C52" s="349" t="s">
        <v>227</v>
      </c>
      <c r="D52" s="350">
        <v>3039</v>
      </c>
      <c r="E52" s="896"/>
      <c r="F52" s="575"/>
    </row>
    <row r="53" spans="3:6" ht="33.75" customHeight="1">
      <c r="C53" s="349" t="s">
        <v>613</v>
      </c>
      <c r="D53" s="350">
        <v>3040</v>
      </c>
      <c r="E53" s="900">
        <f>(E12+E25+E38)</f>
        <v>279779</v>
      </c>
      <c r="F53" s="894">
        <f>(F12+F25+F38)</f>
        <v>215811</v>
      </c>
    </row>
    <row r="54" spans="3:6" ht="33.75" customHeight="1">
      <c r="C54" s="349" t="s">
        <v>614</v>
      </c>
      <c r="D54" s="350">
        <v>3041</v>
      </c>
      <c r="E54" s="900">
        <f>(E16+E31+E44)</f>
        <v>279779</v>
      </c>
      <c r="F54" s="894">
        <f>(F16+F31+F44)</f>
        <v>215811</v>
      </c>
    </row>
    <row r="55" spans="3:6" ht="33.75" customHeight="1">
      <c r="C55" s="349" t="s">
        <v>615</v>
      </c>
      <c r="D55" s="350">
        <v>3042</v>
      </c>
      <c r="E55" s="896"/>
      <c r="F55" s="575"/>
    </row>
    <row r="56" spans="3:6" ht="33.75" customHeight="1">
      <c r="C56" s="349" t="s">
        <v>616</v>
      </c>
      <c r="D56" s="350">
        <v>3043</v>
      </c>
      <c r="E56" s="893"/>
      <c r="F56" s="575"/>
    </row>
    <row r="57" spans="3:6" ht="33.75" customHeight="1">
      <c r="C57" s="349" t="s">
        <v>228</v>
      </c>
      <c r="D57" s="350">
        <v>3044</v>
      </c>
      <c r="E57" s="901">
        <v>500</v>
      </c>
      <c r="F57" s="894">
        <v>500</v>
      </c>
    </row>
    <row r="58" spans="3:6" ht="33.75" customHeight="1">
      <c r="C58" s="349" t="s">
        <v>229</v>
      </c>
      <c r="D58" s="350">
        <v>3045</v>
      </c>
      <c r="E58" s="902"/>
      <c r="F58" s="575"/>
    </row>
    <row r="59" spans="3:6" ht="33.75" customHeight="1">
      <c r="C59" s="349" t="s">
        <v>139</v>
      </c>
      <c r="D59" s="350">
        <v>3046</v>
      </c>
      <c r="E59" s="902"/>
      <c r="F59" s="575"/>
    </row>
    <row r="60" spans="3:6" ht="33.75" customHeight="1" thickBot="1">
      <c r="C60" s="352" t="s">
        <v>617</v>
      </c>
      <c r="D60" s="353">
        <v>3047</v>
      </c>
      <c r="E60" s="903">
        <v>500</v>
      </c>
      <c r="F60" s="904">
        <f>(F55-F56+F57+F58-F59)</f>
        <v>500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F75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4" width="15.7109375" style="38" customWidth="1"/>
    <col min="5" max="5" width="16.8515625" style="38" customWidth="1"/>
    <col min="6" max="6" width="15.7109375" style="38" customWidth="1"/>
    <col min="7" max="16384" width="9.140625" style="38" customWidth="1"/>
  </cols>
  <sheetData>
    <row r="1" ht="15">
      <c r="F1" s="39" t="s">
        <v>750</v>
      </c>
    </row>
    <row r="2" ht="15">
      <c r="F2" s="39"/>
    </row>
    <row r="3" spans="2:6" ht="18.75">
      <c r="B3" s="721" t="s">
        <v>770</v>
      </c>
      <c r="C3" s="721"/>
      <c r="D3" s="721"/>
      <c r="E3" s="721"/>
      <c r="F3" s="721"/>
    </row>
    <row r="4" spans="2:6" ht="15.75">
      <c r="B4" s="40"/>
      <c r="C4" s="40"/>
      <c r="D4" s="40"/>
      <c r="E4" s="40"/>
      <c r="F4" s="40"/>
    </row>
    <row r="5" spans="2:6" ht="16.5" thickBot="1">
      <c r="B5" s="40"/>
      <c r="C5" s="40"/>
      <c r="D5" s="40"/>
      <c r="E5" s="40"/>
      <c r="F5" s="394" t="s">
        <v>595</v>
      </c>
    </row>
    <row r="6" spans="2:6" ht="30.75" customHeight="1" thickBot="1">
      <c r="B6" s="354" t="s">
        <v>535</v>
      </c>
      <c r="C6" s="378" t="s">
        <v>778</v>
      </c>
      <c r="D6" s="378" t="s">
        <v>779</v>
      </c>
      <c r="E6" s="378" t="s">
        <v>780</v>
      </c>
      <c r="F6" s="377" t="s">
        <v>781</v>
      </c>
    </row>
    <row r="7" spans="2:6" ht="19.5" customHeight="1">
      <c r="B7" s="41" t="s">
        <v>536</v>
      </c>
      <c r="C7" s="42">
        <v>324900</v>
      </c>
      <c r="D7" s="42">
        <v>251832</v>
      </c>
      <c r="E7" s="42">
        <v>280570</v>
      </c>
      <c r="F7" s="43">
        <v>266286</v>
      </c>
    </row>
    <row r="8" spans="2:6" ht="19.5" customHeight="1">
      <c r="B8" s="44" t="s">
        <v>537</v>
      </c>
      <c r="C8" s="45">
        <v>235361</v>
      </c>
      <c r="D8" s="45">
        <v>211079</v>
      </c>
      <c r="E8" s="45">
        <v>217005</v>
      </c>
      <c r="F8" s="46" t="s">
        <v>538</v>
      </c>
    </row>
    <row r="9" spans="2:6" ht="19.5" customHeight="1" thickBot="1">
      <c r="B9" s="47" t="s">
        <v>539</v>
      </c>
      <c r="C9" s="48">
        <f>C8/C7</f>
        <v>0.7244105878731918</v>
      </c>
      <c r="D9" s="49">
        <f>D8/D7</f>
        <v>0.8381738619397059</v>
      </c>
      <c r="E9" s="50">
        <f>E8/E7</f>
        <v>0.7734433474712193</v>
      </c>
      <c r="F9" s="51" t="s">
        <v>538</v>
      </c>
    </row>
    <row r="10" ht="15" customHeight="1"/>
    <row r="11" ht="15" customHeight="1" thickBot="1">
      <c r="F11" s="394" t="s">
        <v>595</v>
      </c>
    </row>
    <row r="12" spans="2:6" ht="30.75" customHeight="1" thickBot="1">
      <c r="B12" s="354" t="s">
        <v>540</v>
      </c>
      <c r="C12" s="378" t="s">
        <v>782</v>
      </c>
      <c r="D12" s="378" t="s">
        <v>783</v>
      </c>
      <c r="E12" s="378" t="s">
        <v>784</v>
      </c>
      <c r="F12" s="377" t="s">
        <v>785</v>
      </c>
    </row>
    <row r="13" spans="2:6" ht="19.5" customHeight="1">
      <c r="B13" s="41" t="s">
        <v>536</v>
      </c>
      <c r="C13" s="42">
        <v>309583</v>
      </c>
      <c r="D13" s="42">
        <v>252019</v>
      </c>
      <c r="E13" s="42">
        <v>263155</v>
      </c>
      <c r="F13" s="43">
        <v>267281</v>
      </c>
    </row>
    <row r="14" spans="2:6" ht="19.5" customHeight="1" thickBot="1">
      <c r="B14" s="47" t="s">
        <v>537</v>
      </c>
      <c r="C14" s="52">
        <v>243226</v>
      </c>
      <c r="D14" s="52">
        <v>233889</v>
      </c>
      <c r="E14" s="52">
        <v>228617</v>
      </c>
      <c r="F14" s="53" t="s">
        <v>538</v>
      </c>
    </row>
    <row r="15" spans="2:6" ht="19.5" customHeight="1" thickBot="1">
      <c r="B15" s="47" t="s">
        <v>539</v>
      </c>
      <c r="C15" s="48">
        <f>C14/C13</f>
        <v>0.7856568351621375</v>
      </c>
      <c r="D15" s="49">
        <f>D14/D13</f>
        <v>0.9280609795293212</v>
      </c>
      <c r="E15" s="50">
        <f>E14/E13</f>
        <v>0.8687541562957193</v>
      </c>
      <c r="F15" s="51" t="s">
        <v>538</v>
      </c>
    </row>
    <row r="16" spans="2:6" ht="15" customHeight="1">
      <c r="B16" s="54"/>
      <c r="C16" s="55"/>
      <c r="D16" s="55"/>
      <c r="E16" s="55"/>
      <c r="F16" s="55"/>
    </row>
    <row r="17" ht="15" customHeight="1" thickBot="1">
      <c r="F17" s="394" t="s">
        <v>595</v>
      </c>
    </row>
    <row r="18" spans="2:6" ht="30.75" customHeight="1" thickBot="1">
      <c r="B18" s="354" t="s">
        <v>541</v>
      </c>
      <c r="C18" s="378" t="s">
        <v>782</v>
      </c>
      <c r="D18" s="378" t="s">
        <v>783</v>
      </c>
      <c r="E18" s="378" t="s">
        <v>784</v>
      </c>
      <c r="F18" s="377" t="s">
        <v>785</v>
      </c>
    </row>
    <row r="19" spans="2:6" ht="19.5" customHeight="1">
      <c r="B19" s="41" t="s">
        <v>536</v>
      </c>
      <c r="C19" s="42">
        <v>326900</v>
      </c>
      <c r="D19" s="42">
        <v>254632</v>
      </c>
      <c r="E19" s="42">
        <v>284070</v>
      </c>
      <c r="F19" s="43">
        <v>272508</v>
      </c>
    </row>
    <row r="20" spans="2:6" ht="19.5" customHeight="1" thickBot="1">
      <c r="B20" s="47" t="s">
        <v>537</v>
      </c>
      <c r="C20" s="52">
        <v>237409</v>
      </c>
      <c r="D20" s="52">
        <v>213524</v>
      </c>
      <c r="E20" s="52">
        <v>223751</v>
      </c>
      <c r="F20" s="53" t="s">
        <v>538</v>
      </c>
    </row>
    <row r="21" spans="2:6" ht="19.5" customHeight="1" thickBot="1">
      <c r="B21" s="47" t="s">
        <v>539</v>
      </c>
      <c r="C21" s="48">
        <f>C20/C19</f>
        <v>0.7262434995411441</v>
      </c>
      <c r="D21" s="49">
        <f>D20/D19</f>
        <v>0.8385591755945836</v>
      </c>
      <c r="E21" s="50">
        <f>E20/E19</f>
        <v>0.7876614918858028</v>
      </c>
      <c r="F21" s="51" t="s">
        <v>538</v>
      </c>
    </row>
    <row r="22" ht="15" customHeight="1"/>
    <row r="23" ht="15" customHeight="1" thickBot="1">
      <c r="F23" s="394" t="s">
        <v>595</v>
      </c>
    </row>
    <row r="24" spans="2:6" ht="30.75" customHeight="1" thickBot="1">
      <c r="B24" s="354" t="s">
        <v>542</v>
      </c>
      <c r="C24" s="378" t="s">
        <v>782</v>
      </c>
      <c r="D24" s="378" t="s">
        <v>783</v>
      </c>
      <c r="E24" s="378" t="s">
        <v>784</v>
      </c>
      <c r="F24" s="377" t="s">
        <v>785</v>
      </c>
    </row>
    <row r="25" spans="2:6" ht="19.5" customHeight="1">
      <c r="B25" s="41" t="s">
        <v>536</v>
      </c>
      <c r="C25" s="42">
        <v>326343</v>
      </c>
      <c r="D25" s="42">
        <v>254573</v>
      </c>
      <c r="E25" s="42">
        <v>283420</v>
      </c>
      <c r="F25" s="43">
        <v>272223</v>
      </c>
    </row>
    <row r="26" spans="2:6" ht="19.5" customHeight="1" thickBot="1">
      <c r="B26" s="47" t="s">
        <v>537</v>
      </c>
      <c r="C26" s="52">
        <v>251572</v>
      </c>
      <c r="D26" s="52">
        <v>237867</v>
      </c>
      <c r="E26" s="52">
        <v>238796</v>
      </c>
      <c r="F26" s="53" t="s">
        <v>538</v>
      </c>
    </row>
    <row r="27" spans="2:6" ht="19.5" customHeight="1" thickBot="1">
      <c r="B27" s="47" t="s">
        <v>539</v>
      </c>
      <c r="C27" s="48">
        <f>C26/C25</f>
        <v>0.770882169986793</v>
      </c>
      <c r="D27" s="49">
        <f>D26/D25</f>
        <v>0.9343763871266788</v>
      </c>
      <c r="E27" s="50">
        <f>E26/E25</f>
        <v>0.8425516900712723</v>
      </c>
      <c r="F27" s="51" t="s">
        <v>538</v>
      </c>
    </row>
    <row r="28" ht="15" customHeight="1"/>
    <row r="29" ht="15" customHeight="1" thickBot="1">
      <c r="F29" s="394" t="s">
        <v>595</v>
      </c>
    </row>
    <row r="30" spans="2:6" ht="30.75" customHeight="1" thickBot="1">
      <c r="B30" s="354" t="s">
        <v>543</v>
      </c>
      <c r="C30" s="378" t="s">
        <v>782</v>
      </c>
      <c r="D30" s="378" t="s">
        <v>783</v>
      </c>
      <c r="E30" s="378" t="s">
        <v>784</v>
      </c>
      <c r="F30" s="377" t="s">
        <v>785</v>
      </c>
    </row>
    <row r="31" spans="2:6" ht="19.5" customHeight="1">
      <c r="B31" s="41" t="s">
        <v>536</v>
      </c>
      <c r="C31" s="42">
        <f>(C7-C13)</f>
        <v>15317</v>
      </c>
      <c r="D31" s="42">
        <f>(D7-D13)</f>
        <v>-187</v>
      </c>
      <c r="E31" s="42">
        <f>(E7-E13)</f>
        <v>17415</v>
      </c>
      <c r="F31" s="42">
        <f>(F7-F13)</f>
        <v>-995</v>
      </c>
    </row>
    <row r="32" spans="2:6" ht="19.5" customHeight="1" thickBot="1">
      <c r="B32" s="47" t="s">
        <v>537</v>
      </c>
      <c r="C32" s="52">
        <f>(C8-C14)</f>
        <v>-7865</v>
      </c>
      <c r="D32" s="52">
        <f>(D8-D14)</f>
        <v>-22810</v>
      </c>
      <c r="E32" s="52">
        <f>(E8-E14)</f>
        <v>-11612</v>
      </c>
      <c r="F32" s="51" t="s">
        <v>538</v>
      </c>
    </row>
    <row r="33" spans="2:6" ht="19.5" customHeight="1" thickBot="1">
      <c r="B33" s="47" t="s">
        <v>539</v>
      </c>
      <c r="C33" s="48">
        <f>C32/C31</f>
        <v>-0.5134817523013645</v>
      </c>
      <c r="D33" s="49">
        <f>D32/D31</f>
        <v>121.97860962566845</v>
      </c>
      <c r="E33" s="50">
        <f>E32/E31</f>
        <v>-0.6667815101923629</v>
      </c>
      <c r="F33" s="51" t="s">
        <v>538</v>
      </c>
    </row>
    <row r="34" spans="2:6" ht="15" customHeight="1">
      <c r="B34" s="54"/>
      <c r="C34" s="56"/>
      <c r="D34" s="56"/>
      <c r="E34" s="56"/>
      <c r="F34" s="56"/>
    </row>
    <row r="35" ht="15" customHeight="1" thickBot="1">
      <c r="F35" s="394" t="s">
        <v>595</v>
      </c>
    </row>
    <row r="36" spans="2:6" ht="30.75" customHeight="1" thickBot="1">
      <c r="B36" s="354" t="s">
        <v>544</v>
      </c>
      <c r="C36" s="378" t="s">
        <v>782</v>
      </c>
      <c r="D36" s="378" t="s">
        <v>783</v>
      </c>
      <c r="E36" s="378" t="s">
        <v>784</v>
      </c>
      <c r="F36" s="377" t="s">
        <v>785</v>
      </c>
    </row>
    <row r="37" spans="2:6" ht="19.5" customHeight="1">
      <c r="B37" s="41" t="s">
        <v>536</v>
      </c>
      <c r="C37" s="42">
        <f>(C19-C25)</f>
        <v>557</v>
      </c>
      <c r="D37" s="42">
        <f>(D19-D25)</f>
        <v>59</v>
      </c>
      <c r="E37" s="42">
        <f>(E19-E25)</f>
        <v>650</v>
      </c>
      <c r="F37" s="42">
        <f>(F19-F25)</f>
        <v>285</v>
      </c>
    </row>
    <row r="38" spans="2:6" ht="19.5" customHeight="1" thickBot="1">
      <c r="B38" s="47" t="s">
        <v>537</v>
      </c>
      <c r="C38" s="52">
        <f>(C20-C26)</f>
        <v>-14163</v>
      </c>
      <c r="D38" s="52">
        <f>(D20-D26)</f>
        <v>-24343</v>
      </c>
      <c r="E38" s="52">
        <f>(E20-E26)</f>
        <v>-15045</v>
      </c>
      <c r="F38" s="51" t="s">
        <v>538</v>
      </c>
    </row>
    <row r="39" spans="2:6" ht="19.5" customHeight="1" thickBot="1">
      <c r="B39" s="47" t="s">
        <v>539</v>
      </c>
      <c r="C39" s="48">
        <f>C38/C37</f>
        <v>-25.427289048473966</v>
      </c>
      <c r="D39" s="49">
        <f>D38/D37</f>
        <v>-412.59322033898303</v>
      </c>
      <c r="E39" s="50">
        <f>E38/E37</f>
        <v>-23.146153846153847</v>
      </c>
      <c r="F39" s="51" t="s">
        <v>538</v>
      </c>
    </row>
    <row r="40" ht="15" customHeight="1"/>
    <row r="41" ht="15" customHeight="1" thickBot="1"/>
    <row r="42" spans="2:6" ht="33" customHeight="1" thickBot="1">
      <c r="B42" s="57" t="s">
        <v>545</v>
      </c>
      <c r="C42" s="576" t="s">
        <v>782</v>
      </c>
      <c r="D42" s="576" t="s">
        <v>783</v>
      </c>
      <c r="E42" s="576" t="s">
        <v>784</v>
      </c>
      <c r="F42" s="577" t="s">
        <v>785</v>
      </c>
    </row>
    <row r="43" spans="2:6" ht="19.5" customHeight="1">
      <c r="B43" s="41" t="s">
        <v>536</v>
      </c>
      <c r="C43" s="42">
        <v>29</v>
      </c>
      <c r="D43" s="42">
        <v>27</v>
      </c>
      <c r="E43" s="42">
        <v>31</v>
      </c>
      <c r="F43" s="43">
        <v>32</v>
      </c>
    </row>
    <row r="44" spans="2:6" ht="19.5" customHeight="1" thickBot="1">
      <c r="B44" s="47" t="s">
        <v>537</v>
      </c>
      <c r="C44" s="52">
        <v>28</v>
      </c>
      <c r="D44" s="52">
        <v>27</v>
      </c>
      <c r="E44" s="52">
        <v>31</v>
      </c>
      <c r="F44" s="53" t="s">
        <v>538</v>
      </c>
    </row>
    <row r="45" spans="2:6" ht="19.5" customHeight="1" thickBot="1">
      <c r="B45" s="47" t="s">
        <v>546</v>
      </c>
      <c r="C45" s="58">
        <f>C44-C43</f>
        <v>-1</v>
      </c>
      <c r="D45" s="59">
        <f>D44-D43</f>
        <v>0</v>
      </c>
      <c r="E45" s="60">
        <f>E44-E43</f>
        <v>0</v>
      </c>
      <c r="F45" s="51"/>
    </row>
    <row r="47" ht="15.75" thickBot="1">
      <c r="F47" s="394" t="s">
        <v>60</v>
      </c>
    </row>
    <row r="48" spans="2:6" ht="30.75" customHeight="1" thickBot="1">
      <c r="B48" s="61" t="s">
        <v>547</v>
      </c>
      <c r="C48" s="576" t="s">
        <v>782</v>
      </c>
      <c r="D48" s="576" t="s">
        <v>783</v>
      </c>
      <c r="E48" s="576" t="s">
        <v>784</v>
      </c>
      <c r="F48" s="577" t="s">
        <v>785</v>
      </c>
    </row>
    <row r="49" spans="2:6" ht="19.5" customHeight="1">
      <c r="B49" s="41" t="s">
        <v>536</v>
      </c>
      <c r="C49" s="42">
        <v>418480</v>
      </c>
      <c r="D49" s="42">
        <v>418480</v>
      </c>
      <c r="E49" s="42">
        <v>418529</v>
      </c>
      <c r="F49" s="43">
        <v>440893</v>
      </c>
    </row>
    <row r="50" spans="2:6" ht="19.5" customHeight="1" thickBot="1">
      <c r="B50" s="47" t="s">
        <v>537</v>
      </c>
      <c r="C50" s="52">
        <v>382373</v>
      </c>
      <c r="D50" s="52">
        <v>400728</v>
      </c>
      <c r="E50" s="52">
        <v>369453</v>
      </c>
      <c r="F50" s="53" t="s">
        <v>538</v>
      </c>
    </row>
    <row r="51" spans="2:6" ht="19.5" customHeight="1" thickBot="1">
      <c r="B51" s="47" t="s">
        <v>539</v>
      </c>
      <c r="C51" s="48">
        <f>C50/C49</f>
        <v>0.9137186962339897</v>
      </c>
      <c r="D51" s="49">
        <f>D50/D49</f>
        <v>0.957579812655324</v>
      </c>
      <c r="E51" s="50">
        <f>E50/E49</f>
        <v>0.8827416977079247</v>
      </c>
      <c r="F51" s="51" t="s">
        <v>538</v>
      </c>
    </row>
    <row r="52" spans="2:6" ht="19.5" customHeight="1">
      <c r="B52" s="54"/>
      <c r="C52" s="56"/>
      <c r="D52" s="56"/>
      <c r="E52" s="56"/>
      <c r="F52" s="56"/>
    </row>
    <row r="53" spans="2:6" ht="19.5" customHeight="1" thickBot="1">
      <c r="B53" s="54"/>
      <c r="C53" s="56"/>
      <c r="D53" s="56"/>
      <c r="E53" s="56"/>
      <c r="F53" s="56"/>
    </row>
    <row r="54" spans="2:6" ht="48.75" customHeight="1" thickBot="1">
      <c r="B54" s="354" t="s">
        <v>548</v>
      </c>
      <c r="C54" s="378" t="s">
        <v>786</v>
      </c>
      <c r="D54" s="378" t="s">
        <v>787</v>
      </c>
      <c r="E54" s="378" t="s">
        <v>788</v>
      </c>
      <c r="F54" s="377" t="s">
        <v>789</v>
      </c>
    </row>
    <row r="55" spans="2:6" ht="19.5" customHeight="1">
      <c r="B55" s="355" t="s">
        <v>549</v>
      </c>
      <c r="C55" s="62">
        <v>-12044</v>
      </c>
      <c r="D55" s="62">
        <v>-22215</v>
      </c>
      <c r="E55" s="62">
        <v>-11375</v>
      </c>
      <c r="F55" s="63">
        <v>-17476</v>
      </c>
    </row>
    <row r="56" spans="2:6" ht="19.5" customHeight="1">
      <c r="B56" s="356" t="s">
        <v>550</v>
      </c>
      <c r="C56" s="64">
        <v>0.81</v>
      </c>
      <c r="D56" s="64">
        <v>0.68</v>
      </c>
      <c r="E56" s="64">
        <v>0.54</v>
      </c>
      <c r="F56" s="65">
        <v>0.48</v>
      </c>
    </row>
    <row r="57" spans="2:6" ht="19.5" customHeight="1">
      <c r="B57" s="356" t="s">
        <v>551</v>
      </c>
      <c r="C57" s="64">
        <v>6.53</v>
      </c>
      <c r="D57" s="64"/>
      <c r="E57" s="64"/>
      <c r="F57" s="65"/>
    </row>
    <row r="58" spans="2:6" ht="30.75" customHeight="1">
      <c r="B58" s="357" t="s">
        <v>552</v>
      </c>
      <c r="C58" s="64"/>
      <c r="D58" s="64"/>
      <c r="E58" s="64"/>
      <c r="F58" s="65"/>
    </row>
    <row r="59" spans="2:6" ht="19.5" customHeight="1">
      <c r="B59" s="356" t="s">
        <v>553</v>
      </c>
      <c r="C59" s="623">
        <f>(C8/C14)</f>
        <v>0.9676638188351574</v>
      </c>
      <c r="D59" s="623">
        <f>(D8/D14)</f>
        <v>0.9024751057125389</v>
      </c>
      <c r="E59" s="623">
        <f>(E8/E14)</f>
        <v>0.9492076267294208</v>
      </c>
      <c r="F59" s="623">
        <v>0.88</v>
      </c>
    </row>
    <row r="60" spans="2:6" ht="19.5" customHeight="1" thickBot="1">
      <c r="B60" s="358" t="s">
        <v>554</v>
      </c>
      <c r="C60" s="624">
        <v>0.077</v>
      </c>
      <c r="D60" s="66">
        <v>0.09</v>
      </c>
      <c r="E60" s="690">
        <v>0.1</v>
      </c>
      <c r="F60" s="689">
        <v>0.1</v>
      </c>
    </row>
    <row r="61" ht="17.25" customHeight="1"/>
    <row r="62" spans="2:6" ht="19.5" customHeight="1">
      <c r="B62" s="67"/>
      <c r="C62" s="68"/>
      <c r="D62" s="68"/>
      <c r="E62" s="68"/>
      <c r="F62" s="68"/>
    </row>
    <row r="64" ht="15" customHeight="1">
      <c r="B64" s="67" t="s">
        <v>555</v>
      </c>
    </row>
    <row r="65" spans="2:6" ht="15" customHeight="1">
      <c r="B65" s="722" t="s">
        <v>556</v>
      </c>
      <c r="C65" s="722"/>
      <c r="D65" s="722"/>
      <c r="E65" s="722"/>
      <c r="F65" s="722"/>
    </row>
    <row r="66" spans="2:6" ht="15">
      <c r="B66" s="722"/>
      <c r="C66" s="722"/>
      <c r="D66" s="722"/>
      <c r="E66" s="722"/>
      <c r="F66" s="722"/>
    </row>
    <row r="67" spans="2:6" ht="15">
      <c r="B67" s="722"/>
      <c r="C67" s="722"/>
      <c r="D67" s="722"/>
      <c r="E67" s="722"/>
      <c r="F67" s="722"/>
    </row>
    <row r="68" spans="2:6" ht="16.5" customHeight="1">
      <c r="B68" s="722"/>
      <c r="C68" s="722"/>
      <c r="D68" s="722"/>
      <c r="E68" s="722"/>
      <c r="F68" s="722"/>
    </row>
    <row r="69" spans="2:6" ht="18.75" customHeight="1">
      <c r="B69" s="723" t="s">
        <v>557</v>
      </c>
      <c r="C69" s="723"/>
      <c r="D69" s="723"/>
      <c r="E69" s="723"/>
      <c r="F69" s="723"/>
    </row>
    <row r="70" spans="2:6" ht="33.75" customHeight="1">
      <c r="B70" s="720" t="s">
        <v>563</v>
      </c>
      <c r="C70" s="720"/>
      <c r="D70" s="720"/>
      <c r="E70" s="720"/>
      <c r="F70" s="720"/>
    </row>
    <row r="71" spans="2:6" s="69" customFormat="1" ht="35.25" customHeight="1">
      <c r="B71" s="720" t="s">
        <v>558</v>
      </c>
      <c r="C71" s="720"/>
      <c r="D71" s="720"/>
      <c r="E71" s="720"/>
      <c r="F71" s="720"/>
    </row>
    <row r="72" spans="2:6" s="69" customFormat="1" ht="18.75" customHeight="1">
      <c r="B72" s="723" t="s">
        <v>559</v>
      </c>
      <c r="C72" s="723"/>
      <c r="D72" s="723"/>
      <c r="E72" s="723"/>
      <c r="F72" s="723"/>
    </row>
    <row r="73" spans="2:6" s="69" customFormat="1" ht="50.25" customHeight="1">
      <c r="B73" s="720" t="s">
        <v>560</v>
      </c>
      <c r="C73" s="720"/>
      <c r="D73" s="720"/>
      <c r="E73" s="720"/>
      <c r="F73" s="720"/>
    </row>
    <row r="74" spans="2:6" ht="15">
      <c r="B74" s="70"/>
      <c r="C74" s="70"/>
      <c r="D74" s="70"/>
      <c r="E74" s="70"/>
      <c r="F74" s="70"/>
    </row>
    <row r="75" spans="2:6" ht="15">
      <c r="B75" s="70"/>
      <c r="C75" s="70"/>
      <c r="D75" s="70"/>
      <c r="E75" s="70"/>
      <c r="F75" s="70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8" scale="95" r:id="rId1"/>
  <ignoredErrors>
    <ignoredError sqref="C9:E9 C15:E15 C21:E21 C27:E27 C51:E51 C39:E39 E33 C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0"/>
  <sheetViews>
    <sheetView showGridLines="0" zoomScale="70" zoomScaleNormal="70" workbookViewId="0" topLeftCell="A1">
      <selection activeCell="Q138" sqref="Q138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299" t="s">
        <v>751</v>
      </c>
    </row>
    <row r="3" spans="2:8" ht="30" customHeight="1">
      <c r="B3" s="691" t="s">
        <v>887</v>
      </c>
      <c r="C3" s="691"/>
      <c r="D3" s="691"/>
      <c r="E3" s="691"/>
      <c r="F3" s="691"/>
      <c r="G3" s="691"/>
      <c r="H3" s="691"/>
    </row>
    <row r="4" spans="2:8" ht="26.25" customHeight="1" thickBot="1">
      <c r="B4" s="366"/>
      <c r="C4" s="367"/>
      <c r="D4" s="367"/>
      <c r="E4" s="360"/>
      <c r="F4" s="360"/>
      <c r="G4" s="360"/>
      <c r="H4" s="361" t="s">
        <v>522</v>
      </c>
    </row>
    <row r="5" spans="1:9" ht="26.25" customHeight="1" thickBot="1">
      <c r="A5" s="363"/>
      <c r="B5" s="729" t="s">
        <v>618</v>
      </c>
      <c r="C5" s="728" t="s">
        <v>626</v>
      </c>
      <c r="D5" s="728" t="s">
        <v>48</v>
      </c>
      <c r="E5" s="727"/>
      <c r="F5" s="727"/>
      <c r="G5" s="727"/>
      <c r="H5" s="727"/>
      <c r="I5" s="293"/>
    </row>
    <row r="6" spans="1:9" s="285" customFormat="1" ht="30" customHeight="1">
      <c r="A6" s="364"/>
      <c r="B6" s="730"/>
      <c r="C6" s="728"/>
      <c r="D6" s="728"/>
      <c r="E6" s="698" t="s">
        <v>891</v>
      </c>
      <c r="F6" s="698" t="s">
        <v>892</v>
      </c>
      <c r="G6" s="698" t="s">
        <v>893</v>
      </c>
      <c r="H6" s="725" t="s">
        <v>894</v>
      </c>
      <c r="I6" s="362"/>
    </row>
    <row r="7" spans="1:9" s="286" customFormat="1" ht="33" customHeight="1">
      <c r="A7" s="365"/>
      <c r="B7" s="730"/>
      <c r="C7" s="728"/>
      <c r="D7" s="728"/>
      <c r="E7" s="724"/>
      <c r="F7" s="724"/>
      <c r="G7" s="724"/>
      <c r="H7" s="726"/>
      <c r="I7" s="290"/>
    </row>
    <row r="8" spans="1:9" s="286" customFormat="1" ht="22.5" customHeight="1" thickBot="1">
      <c r="A8" s="365"/>
      <c r="B8" s="376">
        <v>1</v>
      </c>
      <c r="C8" s="374">
        <v>2</v>
      </c>
      <c r="D8" s="375">
        <v>3</v>
      </c>
      <c r="E8" s="372">
        <v>4</v>
      </c>
      <c r="F8" s="372">
        <v>5</v>
      </c>
      <c r="G8" s="372">
        <v>6</v>
      </c>
      <c r="H8" s="373">
        <v>7</v>
      </c>
      <c r="I8" s="290"/>
    </row>
    <row r="9" spans="1:9" s="287" customFormat="1" ht="34.5" customHeight="1">
      <c r="A9" s="370"/>
      <c r="B9" s="369"/>
      <c r="C9" s="276" t="s">
        <v>109</v>
      </c>
      <c r="D9" s="368"/>
      <c r="E9" s="586"/>
      <c r="F9" s="586"/>
      <c r="G9" s="586"/>
      <c r="H9" s="578"/>
      <c r="I9" s="291"/>
    </row>
    <row r="10" spans="1:9" s="287" customFormat="1" ht="34.5" customHeight="1">
      <c r="A10" s="370"/>
      <c r="B10" s="277">
        <v>0</v>
      </c>
      <c r="C10" s="32" t="s">
        <v>140</v>
      </c>
      <c r="D10" s="296" t="s">
        <v>659</v>
      </c>
      <c r="E10" s="587"/>
      <c r="F10" s="587"/>
      <c r="G10" s="587"/>
      <c r="H10" s="579"/>
      <c r="I10" s="291"/>
    </row>
    <row r="11" spans="2:9" s="287" customFormat="1" ht="34.5" customHeight="1">
      <c r="B11" s="277"/>
      <c r="C11" s="32" t="s">
        <v>519</v>
      </c>
      <c r="D11" s="296" t="s">
        <v>660</v>
      </c>
      <c r="E11" s="587">
        <f>(E12+E19+E28+E33+E43)</f>
        <v>32729</v>
      </c>
      <c r="F11" s="587">
        <f>(F12+F19+F28+F33+F43)</f>
        <v>35387</v>
      </c>
      <c r="G11" s="587">
        <f>(G12+G19+G28+G33+G43)</f>
        <v>34805</v>
      </c>
      <c r="H11" s="587">
        <f>(H12+H19+H28+H33+H43)</f>
        <v>37083</v>
      </c>
      <c r="I11" s="291"/>
    </row>
    <row r="12" spans="2:9" s="287" customFormat="1" ht="34.5" customHeight="1">
      <c r="B12" s="277">
        <v>1</v>
      </c>
      <c r="C12" s="32" t="s">
        <v>305</v>
      </c>
      <c r="D12" s="296" t="s">
        <v>661</v>
      </c>
      <c r="E12" s="587">
        <f>SUM(E13:E18)</f>
        <v>0</v>
      </c>
      <c r="F12" s="587">
        <f>SUM(F13:F18)</f>
        <v>0</v>
      </c>
      <c r="G12" s="587">
        <f>SUM(G13:G18)</f>
        <v>0</v>
      </c>
      <c r="H12" s="587">
        <f>SUM(H13:H18)</f>
        <v>0</v>
      </c>
      <c r="I12" s="291"/>
    </row>
    <row r="13" spans="2:9" s="287" customFormat="1" ht="34.5" customHeight="1">
      <c r="B13" s="277" t="s">
        <v>306</v>
      </c>
      <c r="C13" s="33" t="s">
        <v>307</v>
      </c>
      <c r="D13" s="296" t="s">
        <v>662</v>
      </c>
      <c r="E13" s="587"/>
      <c r="F13" s="587"/>
      <c r="G13" s="587"/>
      <c r="H13" s="579"/>
      <c r="I13" s="291"/>
    </row>
    <row r="14" spans="2:9" s="287" customFormat="1" ht="34.5" customHeight="1">
      <c r="B14" s="277" t="s">
        <v>308</v>
      </c>
      <c r="C14" s="33" t="s">
        <v>309</v>
      </c>
      <c r="D14" s="296" t="s">
        <v>663</v>
      </c>
      <c r="E14" s="587"/>
      <c r="F14" s="587"/>
      <c r="G14" s="587"/>
      <c r="H14" s="579"/>
      <c r="I14" s="291"/>
    </row>
    <row r="15" spans="2:9" s="287" customFormat="1" ht="34.5" customHeight="1">
      <c r="B15" s="277" t="s">
        <v>310</v>
      </c>
      <c r="C15" s="33" t="s">
        <v>141</v>
      </c>
      <c r="D15" s="296" t="s">
        <v>664</v>
      </c>
      <c r="E15" s="587"/>
      <c r="F15" s="587"/>
      <c r="G15" s="587"/>
      <c r="H15" s="579"/>
      <c r="I15" s="291"/>
    </row>
    <row r="16" spans="2:9" s="287" customFormat="1" ht="34.5" customHeight="1">
      <c r="B16" s="278" t="s">
        <v>311</v>
      </c>
      <c r="C16" s="33" t="s">
        <v>142</v>
      </c>
      <c r="D16" s="296" t="s">
        <v>665</v>
      </c>
      <c r="E16" s="587"/>
      <c r="F16" s="587"/>
      <c r="G16" s="587"/>
      <c r="H16" s="579"/>
      <c r="I16" s="291"/>
    </row>
    <row r="17" spans="2:9" s="287" customFormat="1" ht="34.5" customHeight="1">
      <c r="B17" s="278" t="s">
        <v>312</v>
      </c>
      <c r="C17" s="33" t="s">
        <v>143</v>
      </c>
      <c r="D17" s="296" t="s">
        <v>666</v>
      </c>
      <c r="E17" s="587"/>
      <c r="F17" s="587"/>
      <c r="G17" s="587"/>
      <c r="H17" s="579"/>
      <c r="I17" s="291"/>
    </row>
    <row r="18" spans="2:9" s="287" customFormat="1" ht="34.5" customHeight="1">
      <c r="B18" s="278" t="s">
        <v>313</v>
      </c>
      <c r="C18" s="33" t="s">
        <v>144</v>
      </c>
      <c r="D18" s="296" t="s">
        <v>667</v>
      </c>
      <c r="E18" s="587"/>
      <c r="F18" s="587"/>
      <c r="G18" s="587"/>
      <c r="H18" s="579"/>
      <c r="I18" s="291"/>
    </row>
    <row r="19" spans="2:9" s="287" customFormat="1" ht="34.5" customHeight="1">
      <c r="B19" s="279">
        <v>2</v>
      </c>
      <c r="C19" s="32" t="s">
        <v>314</v>
      </c>
      <c r="D19" s="296" t="s">
        <v>668</v>
      </c>
      <c r="E19" s="587">
        <f>SUM(E20:E27)</f>
        <v>32556</v>
      </c>
      <c r="F19" s="587">
        <f>SUM(F20:F27)</f>
        <v>35216</v>
      </c>
      <c r="G19" s="587">
        <f>SUM(G20:G27)</f>
        <v>34636</v>
      </c>
      <c r="H19" s="587">
        <f>SUM(H20:H27)</f>
        <v>36916</v>
      </c>
      <c r="I19" s="291"/>
    </row>
    <row r="20" spans="2:9" s="287" customFormat="1" ht="34.5" customHeight="1">
      <c r="B20" s="277" t="s">
        <v>315</v>
      </c>
      <c r="C20" s="33" t="s">
        <v>145</v>
      </c>
      <c r="D20" s="296" t="s">
        <v>669</v>
      </c>
      <c r="E20" s="587">
        <v>160</v>
      </c>
      <c r="F20" s="587">
        <v>160</v>
      </c>
      <c r="G20" s="587">
        <v>160</v>
      </c>
      <c r="H20" s="587">
        <v>160</v>
      </c>
      <c r="I20" s="291"/>
    </row>
    <row r="21" spans="2:9" s="287" customFormat="1" ht="34.5" customHeight="1">
      <c r="B21" s="278" t="s">
        <v>316</v>
      </c>
      <c r="C21" s="33" t="s">
        <v>146</v>
      </c>
      <c r="D21" s="296" t="s">
        <v>670</v>
      </c>
      <c r="E21" s="587">
        <v>31137</v>
      </c>
      <c r="F21" s="587">
        <v>30762</v>
      </c>
      <c r="G21" s="587">
        <v>30307</v>
      </c>
      <c r="H21" s="579">
        <v>32712</v>
      </c>
      <c r="I21" s="291"/>
    </row>
    <row r="22" spans="2:9" s="287" customFormat="1" ht="34.5" customHeight="1">
      <c r="B22" s="277" t="s">
        <v>317</v>
      </c>
      <c r="C22" s="33" t="s">
        <v>147</v>
      </c>
      <c r="D22" s="296" t="s">
        <v>671</v>
      </c>
      <c r="E22" s="587">
        <v>1259</v>
      </c>
      <c r="F22" s="587">
        <v>4294</v>
      </c>
      <c r="G22" s="587">
        <v>4169</v>
      </c>
      <c r="H22" s="579">
        <v>4044</v>
      </c>
      <c r="I22" s="291"/>
    </row>
    <row r="23" spans="2:9" s="287" customFormat="1" ht="34.5" customHeight="1">
      <c r="B23" s="277" t="s">
        <v>318</v>
      </c>
      <c r="C23" s="33" t="s">
        <v>148</v>
      </c>
      <c r="D23" s="296" t="s">
        <v>672</v>
      </c>
      <c r="E23" s="587"/>
      <c r="F23" s="587"/>
      <c r="G23" s="587"/>
      <c r="H23" s="579"/>
      <c r="I23" s="291"/>
    </row>
    <row r="24" spans="2:9" s="287" customFormat="1" ht="34.5" customHeight="1">
      <c r="B24" s="277" t="s">
        <v>319</v>
      </c>
      <c r="C24" s="33" t="s">
        <v>149</v>
      </c>
      <c r="D24" s="296" t="s">
        <v>673</v>
      </c>
      <c r="E24" s="587"/>
      <c r="F24" s="587"/>
      <c r="G24" s="587"/>
      <c r="H24" s="579"/>
      <c r="I24" s="291"/>
    </row>
    <row r="25" spans="2:9" s="287" customFormat="1" ht="34.5" customHeight="1">
      <c r="B25" s="277" t="s">
        <v>320</v>
      </c>
      <c r="C25" s="33" t="s">
        <v>321</v>
      </c>
      <c r="D25" s="296" t="s">
        <v>674</v>
      </c>
      <c r="E25" s="587"/>
      <c r="F25" s="587"/>
      <c r="G25" s="587"/>
      <c r="H25" s="579"/>
      <c r="I25" s="291"/>
    </row>
    <row r="26" spans="2:9" s="287" customFormat="1" ht="34.5" customHeight="1">
      <c r="B26" s="277" t="s">
        <v>322</v>
      </c>
      <c r="C26" s="33" t="s">
        <v>323</v>
      </c>
      <c r="D26" s="296" t="s">
        <v>675</v>
      </c>
      <c r="E26" s="587"/>
      <c r="F26" s="587"/>
      <c r="G26" s="587"/>
      <c r="H26" s="579"/>
      <c r="I26" s="291"/>
    </row>
    <row r="27" spans="2:9" s="287" customFormat="1" ht="34.5" customHeight="1">
      <c r="B27" s="277" t="s">
        <v>324</v>
      </c>
      <c r="C27" s="33" t="s">
        <v>150</v>
      </c>
      <c r="D27" s="296" t="s">
        <v>676</v>
      </c>
      <c r="E27" s="587"/>
      <c r="F27" s="587"/>
      <c r="G27" s="587"/>
      <c r="H27" s="579"/>
      <c r="I27" s="291"/>
    </row>
    <row r="28" spans="2:9" s="287" customFormat="1" ht="34.5" customHeight="1">
      <c r="B28" s="279">
        <v>3</v>
      </c>
      <c r="C28" s="32" t="s">
        <v>325</v>
      </c>
      <c r="D28" s="296" t="s">
        <v>677</v>
      </c>
      <c r="E28" s="587">
        <f>SUM(E29:E32)</f>
        <v>0</v>
      </c>
      <c r="F28" s="587">
        <f>SUM(F29:F32)</f>
        <v>0</v>
      </c>
      <c r="G28" s="587">
        <f>SUM(G29:G32)</f>
        <v>0</v>
      </c>
      <c r="H28" s="587">
        <f>SUM(H29:H32)</f>
        <v>0</v>
      </c>
      <c r="I28" s="291"/>
    </row>
    <row r="29" spans="2:9" s="287" customFormat="1" ht="34.5" customHeight="1">
      <c r="B29" s="277" t="s">
        <v>326</v>
      </c>
      <c r="C29" s="33" t="s">
        <v>151</v>
      </c>
      <c r="D29" s="296" t="s">
        <v>678</v>
      </c>
      <c r="E29" s="587"/>
      <c r="F29" s="587"/>
      <c r="G29" s="587"/>
      <c r="H29" s="579"/>
      <c r="I29" s="291"/>
    </row>
    <row r="30" spans="2:9" s="287" customFormat="1" ht="34.5" customHeight="1">
      <c r="B30" s="278" t="s">
        <v>327</v>
      </c>
      <c r="C30" s="33" t="s">
        <v>152</v>
      </c>
      <c r="D30" s="296" t="s">
        <v>679</v>
      </c>
      <c r="E30" s="587"/>
      <c r="F30" s="587"/>
      <c r="G30" s="587"/>
      <c r="H30" s="579"/>
      <c r="I30" s="291"/>
    </row>
    <row r="31" spans="2:9" s="287" customFormat="1" ht="34.5" customHeight="1">
      <c r="B31" s="278" t="s">
        <v>328</v>
      </c>
      <c r="C31" s="33" t="s">
        <v>153</v>
      </c>
      <c r="D31" s="296" t="s">
        <v>680</v>
      </c>
      <c r="E31" s="587"/>
      <c r="F31" s="587"/>
      <c r="G31" s="587"/>
      <c r="H31" s="579"/>
      <c r="I31" s="291"/>
    </row>
    <row r="32" spans="2:9" s="287" customFormat="1" ht="34.5" customHeight="1">
      <c r="B32" s="278" t="s">
        <v>329</v>
      </c>
      <c r="C32" s="33" t="s">
        <v>154</v>
      </c>
      <c r="D32" s="296" t="s">
        <v>681</v>
      </c>
      <c r="E32" s="587"/>
      <c r="F32" s="587"/>
      <c r="G32" s="587"/>
      <c r="H32" s="579"/>
      <c r="I32" s="291"/>
    </row>
    <row r="33" spans="2:9" s="287" customFormat="1" ht="34.5" customHeight="1">
      <c r="B33" s="280" t="s">
        <v>330</v>
      </c>
      <c r="C33" s="32" t="s">
        <v>331</v>
      </c>
      <c r="D33" s="296" t="s">
        <v>682</v>
      </c>
      <c r="E33" s="587">
        <f>SUM(E34:E42)</f>
        <v>173</v>
      </c>
      <c r="F33" s="587">
        <f>SUM(F34:F42)</f>
        <v>171</v>
      </c>
      <c r="G33" s="587">
        <f>SUM(G34:G42)</f>
        <v>169</v>
      </c>
      <c r="H33" s="587">
        <f>SUM(H34:H42)</f>
        <v>167</v>
      </c>
      <c r="I33" s="291"/>
    </row>
    <row r="34" spans="2:9" s="287" customFormat="1" ht="34.5" customHeight="1">
      <c r="B34" s="278" t="s">
        <v>332</v>
      </c>
      <c r="C34" s="33" t="s">
        <v>155</v>
      </c>
      <c r="D34" s="296" t="s">
        <v>683</v>
      </c>
      <c r="E34" s="587"/>
      <c r="F34" s="587"/>
      <c r="G34" s="587"/>
      <c r="H34" s="579"/>
      <c r="I34" s="291"/>
    </row>
    <row r="35" spans="2:9" s="287" customFormat="1" ht="34.5" customHeight="1">
      <c r="B35" s="278" t="s">
        <v>333</v>
      </c>
      <c r="C35" s="33" t="s">
        <v>334</v>
      </c>
      <c r="D35" s="296" t="s">
        <v>684</v>
      </c>
      <c r="E35" s="587"/>
      <c r="F35" s="587"/>
      <c r="G35" s="587"/>
      <c r="H35" s="579"/>
      <c r="I35" s="291"/>
    </row>
    <row r="36" spans="2:9" s="287" customFormat="1" ht="34.5" customHeight="1">
      <c r="B36" s="278" t="s">
        <v>335</v>
      </c>
      <c r="C36" s="33" t="s">
        <v>336</v>
      </c>
      <c r="D36" s="296" t="s">
        <v>685</v>
      </c>
      <c r="E36" s="587"/>
      <c r="F36" s="587"/>
      <c r="G36" s="587"/>
      <c r="H36" s="579"/>
      <c r="I36" s="291"/>
    </row>
    <row r="37" spans="2:9" s="287" customFormat="1" ht="34.5" customHeight="1">
      <c r="B37" s="278" t="s">
        <v>337</v>
      </c>
      <c r="C37" s="33" t="s">
        <v>338</v>
      </c>
      <c r="D37" s="296" t="s">
        <v>686</v>
      </c>
      <c r="E37" s="587"/>
      <c r="F37" s="587"/>
      <c r="G37" s="587"/>
      <c r="H37" s="579"/>
      <c r="I37" s="291"/>
    </row>
    <row r="38" spans="2:9" s="287" customFormat="1" ht="34.5" customHeight="1">
      <c r="B38" s="278" t="s">
        <v>337</v>
      </c>
      <c r="C38" s="33" t="s">
        <v>339</v>
      </c>
      <c r="D38" s="296" t="s">
        <v>687</v>
      </c>
      <c r="E38" s="587"/>
      <c r="F38" s="587"/>
      <c r="G38" s="587"/>
      <c r="H38" s="579"/>
      <c r="I38" s="291"/>
    </row>
    <row r="39" spans="2:9" s="287" customFormat="1" ht="34.5" customHeight="1">
      <c r="B39" s="278" t="s">
        <v>340</v>
      </c>
      <c r="C39" s="33" t="s">
        <v>341</v>
      </c>
      <c r="D39" s="296" t="s">
        <v>688</v>
      </c>
      <c r="E39" s="587"/>
      <c r="F39" s="587"/>
      <c r="G39" s="587"/>
      <c r="H39" s="579"/>
      <c r="I39" s="291"/>
    </row>
    <row r="40" spans="2:9" s="287" customFormat="1" ht="34.5" customHeight="1">
      <c r="B40" s="278" t="s">
        <v>340</v>
      </c>
      <c r="C40" s="33" t="s">
        <v>342</v>
      </c>
      <c r="D40" s="296" t="s">
        <v>689</v>
      </c>
      <c r="E40" s="587"/>
      <c r="F40" s="587"/>
      <c r="G40" s="587"/>
      <c r="H40" s="579"/>
      <c r="I40" s="291"/>
    </row>
    <row r="41" spans="2:9" s="287" customFormat="1" ht="34.5" customHeight="1">
      <c r="B41" s="278" t="s">
        <v>343</v>
      </c>
      <c r="C41" s="33" t="s">
        <v>344</v>
      </c>
      <c r="D41" s="296" t="s">
        <v>690</v>
      </c>
      <c r="E41" s="587"/>
      <c r="F41" s="587"/>
      <c r="G41" s="587"/>
      <c r="H41" s="579"/>
      <c r="I41" s="291"/>
    </row>
    <row r="42" spans="2:9" s="287" customFormat="1" ht="34.5" customHeight="1">
      <c r="B42" s="278" t="s">
        <v>345</v>
      </c>
      <c r="C42" s="33" t="s">
        <v>346</v>
      </c>
      <c r="D42" s="296" t="s">
        <v>691</v>
      </c>
      <c r="E42" s="587">
        <v>173</v>
      </c>
      <c r="F42" s="587">
        <v>171</v>
      </c>
      <c r="G42" s="587">
        <v>169</v>
      </c>
      <c r="H42" s="579">
        <v>167</v>
      </c>
      <c r="I42" s="291"/>
    </row>
    <row r="43" spans="2:9" s="287" customFormat="1" ht="34.5" customHeight="1">
      <c r="B43" s="280">
        <v>5</v>
      </c>
      <c r="C43" s="32" t="s">
        <v>347</v>
      </c>
      <c r="D43" s="296" t="s">
        <v>692</v>
      </c>
      <c r="E43" s="587">
        <f>SUM(E44:E50)</f>
        <v>0</v>
      </c>
      <c r="F43" s="587">
        <f>SUM(F44:F50)</f>
        <v>0</v>
      </c>
      <c r="G43" s="587">
        <f>SUM(G44:G50)</f>
        <v>0</v>
      </c>
      <c r="H43" s="587">
        <f>SUM(H44:H50)</f>
        <v>0</v>
      </c>
      <c r="I43" s="291"/>
    </row>
    <row r="44" spans="2:9" s="287" customFormat="1" ht="34.5" customHeight="1">
      <c r="B44" s="278" t="s">
        <v>348</v>
      </c>
      <c r="C44" s="33" t="s">
        <v>349</v>
      </c>
      <c r="D44" s="296" t="s">
        <v>693</v>
      </c>
      <c r="E44" s="587"/>
      <c r="F44" s="587"/>
      <c r="G44" s="587"/>
      <c r="H44" s="579"/>
      <c r="I44" s="291"/>
    </row>
    <row r="45" spans="2:9" s="287" customFormat="1" ht="34.5" customHeight="1">
      <c r="B45" s="278" t="s">
        <v>350</v>
      </c>
      <c r="C45" s="33" t="s">
        <v>351</v>
      </c>
      <c r="D45" s="296" t="s">
        <v>694</v>
      </c>
      <c r="E45" s="587"/>
      <c r="F45" s="587"/>
      <c r="G45" s="587"/>
      <c r="H45" s="579"/>
      <c r="I45" s="291"/>
    </row>
    <row r="46" spans="2:9" s="287" customFormat="1" ht="34.5" customHeight="1">
      <c r="B46" s="278" t="s">
        <v>352</v>
      </c>
      <c r="C46" s="33" t="s">
        <v>353</v>
      </c>
      <c r="D46" s="296" t="s">
        <v>695</v>
      </c>
      <c r="E46" s="587"/>
      <c r="F46" s="587"/>
      <c r="G46" s="587"/>
      <c r="H46" s="579"/>
      <c r="I46" s="291"/>
    </row>
    <row r="47" spans="2:9" s="287" customFormat="1" ht="34.5" customHeight="1">
      <c r="B47" s="278" t="s">
        <v>627</v>
      </c>
      <c r="C47" s="33" t="s">
        <v>354</v>
      </c>
      <c r="D47" s="296" t="s">
        <v>696</v>
      </c>
      <c r="E47" s="587"/>
      <c r="F47" s="587"/>
      <c r="G47" s="587"/>
      <c r="H47" s="579"/>
      <c r="I47" s="291"/>
    </row>
    <row r="48" spans="2:9" s="287" customFormat="1" ht="34.5" customHeight="1">
      <c r="B48" s="278" t="s">
        <v>355</v>
      </c>
      <c r="C48" s="33" t="s">
        <v>356</v>
      </c>
      <c r="D48" s="296" t="s">
        <v>697</v>
      </c>
      <c r="E48" s="587"/>
      <c r="F48" s="587"/>
      <c r="G48" s="587"/>
      <c r="H48" s="579"/>
      <c r="I48" s="291"/>
    </row>
    <row r="49" spans="2:9" s="287" customFormat="1" ht="34.5" customHeight="1">
      <c r="B49" s="278" t="s">
        <v>357</v>
      </c>
      <c r="C49" s="33" t="s">
        <v>358</v>
      </c>
      <c r="D49" s="296" t="s">
        <v>698</v>
      </c>
      <c r="E49" s="587"/>
      <c r="F49" s="587"/>
      <c r="G49" s="587"/>
      <c r="H49" s="579"/>
      <c r="I49" s="291"/>
    </row>
    <row r="50" spans="2:9" s="287" customFormat="1" ht="34.5" customHeight="1">
      <c r="B50" s="278" t="s">
        <v>359</v>
      </c>
      <c r="C50" s="33" t="s">
        <v>360</v>
      </c>
      <c r="D50" s="296" t="s">
        <v>699</v>
      </c>
      <c r="E50" s="587"/>
      <c r="F50" s="587"/>
      <c r="G50" s="587"/>
      <c r="H50" s="579"/>
      <c r="I50" s="291"/>
    </row>
    <row r="51" spans="2:9" s="287" customFormat="1" ht="34.5" customHeight="1">
      <c r="B51" s="280">
        <v>288</v>
      </c>
      <c r="C51" s="32" t="s">
        <v>156</v>
      </c>
      <c r="D51" s="296" t="s">
        <v>700</v>
      </c>
      <c r="E51" s="587">
        <v>4</v>
      </c>
      <c r="F51" s="587">
        <v>4</v>
      </c>
      <c r="G51" s="587">
        <v>4</v>
      </c>
      <c r="H51" s="579">
        <v>4</v>
      </c>
      <c r="I51" s="291"/>
    </row>
    <row r="52" spans="2:9" s="287" customFormat="1" ht="34.5" customHeight="1">
      <c r="B52" s="280"/>
      <c r="C52" s="32" t="s">
        <v>361</v>
      </c>
      <c r="D52" s="296" t="s">
        <v>701</v>
      </c>
      <c r="E52" s="587">
        <f>(E53+E60+E68+E69+E70+E71+E77+E78+E79)</f>
        <v>71167</v>
      </c>
      <c r="F52" s="587">
        <f>(F53+F60+F68+F69+F70+F71+F77+F78+F79)</f>
        <v>31356</v>
      </c>
      <c r="G52" s="587">
        <f>(G53+G60+G68+G69+G70+G71+G77+G78+G79)</f>
        <v>21361</v>
      </c>
      <c r="H52" s="587">
        <f>(H53+H60+H68+H69+H70+H71+H77+H78+H79)</f>
        <v>59892</v>
      </c>
      <c r="I52" s="291"/>
    </row>
    <row r="53" spans="2:9" s="287" customFormat="1" ht="34.5" customHeight="1">
      <c r="B53" s="280" t="s">
        <v>157</v>
      </c>
      <c r="C53" s="32" t="s">
        <v>362</v>
      </c>
      <c r="D53" s="296" t="s">
        <v>702</v>
      </c>
      <c r="E53" s="587">
        <f>SUM(E54:E59)</f>
        <v>3261</v>
      </c>
      <c r="F53" s="587">
        <f>SUM(F54:F59)</f>
        <v>3200</v>
      </c>
      <c r="G53" s="587">
        <f>SUM(G54:G59)</f>
        <v>2600</v>
      </c>
      <c r="H53" s="587">
        <f>SUM(H54:H59)</f>
        <v>2670</v>
      </c>
      <c r="I53" s="291"/>
    </row>
    <row r="54" spans="2:9" s="287" customFormat="1" ht="34.5" customHeight="1">
      <c r="B54" s="278">
        <v>10</v>
      </c>
      <c r="C54" s="33" t="s">
        <v>363</v>
      </c>
      <c r="D54" s="296" t="s">
        <v>703</v>
      </c>
      <c r="E54" s="587">
        <v>3261</v>
      </c>
      <c r="F54" s="587">
        <v>3200</v>
      </c>
      <c r="G54" s="587">
        <v>2600</v>
      </c>
      <c r="H54" s="579">
        <v>2600</v>
      </c>
      <c r="I54" s="291"/>
    </row>
    <row r="55" spans="2:9" s="287" customFormat="1" ht="34.5" customHeight="1">
      <c r="B55" s="278">
        <v>11</v>
      </c>
      <c r="C55" s="33" t="s">
        <v>158</v>
      </c>
      <c r="D55" s="296" t="s">
        <v>704</v>
      </c>
      <c r="E55" s="587"/>
      <c r="F55" s="587"/>
      <c r="G55" s="587"/>
      <c r="H55" s="579"/>
      <c r="I55" s="291"/>
    </row>
    <row r="56" spans="2:9" s="287" customFormat="1" ht="34.5" customHeight="1">
      <c r="B56" s="278">
        <v>12</v>
      </c>
      <c r="C56" s="33" t="s">
        <v>159</v>
      </c>
      <c r="D56" s="296" t="s">
        <v>705</v>
      </c>
      <c r="E56" s="587"/>
      <c r="F56" s="587"/>
      <c r="G56" s="587"/>
      <c r="H56" s="579"/>
      <c r="I56" s="291"/>
    </row>
    <row r="57" spans="2:9" s="287" customFormat="1" ht="34.5" customHeight="1">
      <c r="B57" s="278">
        <v>13</v>
      </c>
      <c r="C57" s="33" t="s">
        <v>161</v>
      </c>
      <c r="D57" s="296" t="s">
        <v>706</v>
      </c>
      <c r="E57" s="587"/>
      <c r="F57" s="587"/>
      <c r="G57" s="587"/>
      <c r="H57" s="579"/>
      <c r="I57" s="291"/>
    </row>
    <row r="58" spans="2:9" s="287" customFormat="1" ht="34.5" customHeight="1">
      <c r="B58" s="278">
        <v>14</v>
      </c>
      <c r="C58" s="33" t="s">
        <v>364</v>
      </c>
      <c r="D58" s="296" t="s">
        <v>707</v>
      </c>
      <c r="E58" s="587"/>
      <c r="F58" s="587"/>
      <c r="G58" s="587"/>
      <c r="H58" s="579"/>
      <c r="I58" s="291"/>
    </row>
    <row r="59" spans="2:9" s="287" customFormat="1" ht="34.5" customHeight="1">
      <c r="B59" s="278">
        <v>15</v>
      </c>
      <c r="C59" s="31" t="s">
        <v>163</v>
      </c>
      <c r="D59" s="296" t="s">
        <v>708</v>
      </c>
      <c r="E59" s="587"/>
      <c r="F59" s="587"/>
      <c r="G59" s="587"/>
      <c r="H59" s="579">
        <v>70</v>
      </c>
      <c r="I59" s="291"/>
    </row>
    <row r="60" spans="2:9" s="287" customFormat="1" ht="34.5" customHeight="1">
      <c r="B60" s="280"/>
      <c r="C60" s="32" t="s">
        <v>365</v>
      </c>
      <c r="D60" s="296" t="s">
        <v>709</v>
      </c>
      <c r="E60" s="587">
        <f>SUM(E61:E67)</f>
        <v>65704</v>
      </c>
      <c r="F60" s="587">
        <f>SUM(F61:F67)</f>
        <v>27500</v>
      </c>
      <c r="G60" s="587">
        <f>SUM(G61:G67)</f>
        <v>17900</v>
      </c>
      <c r="H60" s="587">
        <f>SUM(H61:H67)</f>
        <v>54370</v>
      </c>
      <c r="I60" s="291"/>
    </row>
    <row r="61" spans="2:9" s="288" customFormat="1" ht="34.5" customHeight="1">
      <c r="B61" s="278" t="s">
        <v>366</v>
      </c>
      <c r="C61" s="33" t="s">
        <v>367</v>
      </c>
      <c r="D61" s="296" t="s">
        <v>710</v>
      </c>
      <c r="E61" s="587"/>
      <c r="F61" s="587"/>
      <c r="G61" s="587"/>
      <c r="H61" s="579"/>
      <c r="I61" s="292"/>
    </row>
    <row r="62" spans="2:9" s="288" customFormat="1" ht="34.5" customHeight="1">
      <c r="B62" s="278" t="s">
        <v>368</v>
      </c>
      <c r="C62" s="33" t="s">
        <v>369</v>
      </c>
      <c r="D62" s="296" t="s">
        <v>711</v>
      </c>
      <c r="E62" s="587"/>
      <c r="F62" s="587"/>
      <c r="G62" s="587"/>
      <c r="H62" s="579"/>
      <c r="I62" s="292"/>
    </row>
    <row r="63" spans="2:9" s="287" customFormat="1" ht="34.5" customHeight="1">
      <c r="B63" s="278" t="s">
        <v>370</v>
      </c>
      <c r="C63" s="33" t="s">
        <v>371</v>
      </c>
      <c r="D63" s="296" t="s">
        <v>712</v>
      </c>
      <c r="E63" s="587"/>
      <c r="F63" s="587"/>
      <c r="G63" s="587"/>
      <c r="H63" s="579"/>
      <c r="I63" s="291"/>
    </row>
    <row r="64" spans="2:9" s="288" customFormat="1" ht="34.5" customHeight="1">
      <c r="B64" s="278" t="s">
        <v>372</v>
      </c>
      <c r="C64" s="33" t="s">
        <v>373</v>
      </c>
      <c r="D64" s="296" t="s">
        <v>713</v>
      </c>
      <c r="E64" s="587"/>
      <c r="F64" s="587"/>
      <c r="G64" s="587"/>
      <c r="H64" s="579"/>
      <c r="I64" s="292"/>
    </row>
    <row r="65" spans="2:9" ht="34.5" customHeight="1">
      <c r="B65" s="278" t="s">
        <v>374</v>
      </c>
      <c r="C65" s="33" t="s">
        <v>375</v>
      </c>
      <c r="D65" s="296" t="s">
        <v>714</v>
      </c>
      <c r="E65" s="587">
        <v>65704</v>
      </c>
      <c r="F65" s="587">
        <v>27500</v>
      </c>
      <c r="G65" s="587">
        <v>17900</v>
      </c>
      <c r="H65" s="579">
        <v>54370</v>
      </c>
      <c r="I65" s="293"/>
    </row>
    <row r="66" spans="2:9" ht="34.5" customHeight="1">
      <c r="B66" s="278" t="s">
        <v>376</v>
      </c>
      <c r="C66" s="33" t="s">
        <v>377</v>
      </c>
      <c r="D66" s="296" t="s">
        <v>715</v>
      </c>
      <c r="E66" s="587"/>
      <c r="F66" s="587"/>
      <c r="G66" s="587"/>
      <c r="H66" s="579"/>
      <c r="I66" s="293"/>
    </row>
    <row r="67" spans="2:9" ht="34.5" customHeight="1">
      <c r="B67" s="278" t="s">
        <v>378</v>
      </c>
      <c r="C67" s="33" t="s">
        <v>379</v>
      </c>
      <c r="D67" s="296" t="s">
        <v>716</v>
      </c>
      <c r="E67" s="587"/>
      <c r="F67" s="587"/>
      <c r="G67" s="587"/>
      <c r="H67" s="579"/>
      <c r="I67" s="293"/>
    </row>
    <row r="68" spans="2:9" ht="34.5" customHeight="1">
      <c r="B68" s="280">
        <v>21</v>
      </c>
      <c r="C68" s="32" t="s">
        <v>380</v>
      </c>
      <c r="D68" s="296" t="s">
        <v>717</v>
      </c>
      <c r="E68" s="587"/>
      <c r="F68" s="587"/>
      <c r="G68" s="587"/>
      <c r="H68" s="579"/>
      <c r="I68" s="293"/>
    </row>
    <row r="69" spans="2:9" ht="34.5" customHeight="1">
      <c r="B69" s="280">
        <v>22</v>
      </c>
      <c r="C69" s="32" t="s">
        <v>381</v>
      </c>
      <c r="D69" s="296" t="s">
        <v>718</v>
      </c>
      <c r="E69" s="587">
        <v>81</v>
      </c>
      <c r="F69" s="587">
        <v>81</v>
      </c>
      <c r="G69" s="587">
        <v>81</v>
      </c>
      <c r="H69" s="587">
        <v>81</v>
      </c>
      <c r="I69" s="293"/>
    </row>
    <row r="70" spans="2:9" ht="34.5" customHeight="1">
      <c r="B70" s="280">
        <v>236</v>
      </c>
      <c r="C70" s="32" t="s">
        <v>382</v>
      </c>
      <c r="D70" s="296" t="s">
        <v>719</v>
      </c>
      <c r="E70" s="587"/>
      <c r="F70" s="587"/>
      <c r="G70" s="587"/>
      <c r="H70" s="579"/>
      <c r="I70" s="293"/>
    </row>
    <row r="71" spans="2:9" ht="34.5" customHeight="1">
      <c r="B71" s="280" t="s">
        <v>383</v>
      </c>
      <c r="C71" s="32" t="s">
        <v>384</v>
      </c>
      <c r="D71" s="296" t="s">
        <v>720</v>
      </c>
      <c r="E71" s="587">
        <f>SUM(E72:E76)</f>
        <v>0</v>
      </c>
      <c r="F71" s="587">
        <f>SUM(F72:F76)</f>
        <v>0</v>
      </c>
      <c r="G71" s="587">
        <f>SUM(G72:G76)</f>
        <v>0</v>
      </c>
      <c r="H71" s="587">
        <f>SUM(H72:H76)</f>
        <v>0</v>
      </c>
      <c r="I71" s="293"/>
    </row>
    <row r="72" spans="2:9" ht="34.5" customHeight="1">
      <c r="B72" s="278" t="s">
        <v>385</v>
      </c>
      <c r="C72" s="33" t="s">
        <v>386</v>
      </c>
      <c r="D72" s="296" t="s">
        <v>721</v>
      </c>
      <c r="E72" s="587"/>
      <c r="F72" s="587"/>
      <c r="G72" s="587"/>
      <c r="H72" s="579"/>
      <c r="I72" s="293"/>
    </row>
    <row r="73" spans="2:9" ht="34.5" customHeight="1">
      <c r="B73" s="278" t="s">
        <v>387</v>
      </c>
      <c r="C73" s="33" t="s">
        <v>388</v>
      </c>
      <c r="D73" s="296" t="s">
        <v>722</v>
      </c>
      <c r="E73" s="587"/>
      <c r="F73" s="587"/>
      <c r="G73" s="587"/>
      <c r="H73" s="579"/>
      <c r="I73" s="293"/>
    </row>
    <row r="74" spans="2:9" ht="34.5" customHeight="1">
      <c r="B74" s="278" t="s">
        <v>389</v>
      </c>
      <c r="C74" s="33" t="s">
        <v>390</v>
      </c>
      <c r="D74" s="296" t="s">
        <v>723</v>
      </c>
      <c r="E74" s="587"/>
      <c r="F74" s="587"/>
      <c r="G74" s="587"/>
      <c r="H74" s="579"/>
      <c r="I74" s="293"/>
    </row>
    <row r="75" spans="2:9" ht="34.5" customHeight="1">
      <c r="B75" s="278" t="s">
        <v>391</v>
      </c>
      <c r="C75" s="33" t="s">
        <v>392</v>
      </c>
      <c r="D75" s="296" t="s">
        <v>724</v>
      </c>
      <c r="E75" s="587"/>
      <c r="F75" s="587"/>
      <c r="G75" s="587"/>
      <c r="H75" s="579"/>
      <c r="I75" s="293"/>
    </row>
    <row r="76" spans="2:9" ht="34.5" customHeight="1">
      <c r="B76" s="278" t="s">
        <v>393</v>
      </c>
      <c r="C76" s="33" t="s">
        <v>394</v>
      </c>
      <c r="D76" s="296" t="s">
        <v>725</v>
      </c>
      <c r="E76" s="587"/>
      <c r="F76" s="587"/>
      <c r="G76" s="587"/>
      <c r="H76" s="579"/>
      <c r="I76" s="293"/>
    </row>
    <row r="77" spans="2:9" ht="34.5" customHeight="1">
      <c r="B77" s="280">
        <v>24</v>
      </c>
      <c r="C77" s="32" t="s">
        <v>395</v>
      </c>
      <c r="D77" s="296" t="s">
        <v>726</v>
      </c>
      <c r="E77" s="587">
        <v>500</v>
      </c>
      <c r="F77" s="587">
        <v>500</v>
      </c>
      <c r="G77" s="587">
        <v>500</v>
      </c>
      <c r="H77" s="587">
        <v>500</v>
      </c>
      <c r="I77" s="293"/>
    </row>
    <row r="78" spans="2:9" ht="34.5" customHeight="1">
      <c r="B78" s="280">
        <v>27</v>
      </c>
      <c r="C78" s="32" t="s">
        <v>396</v>
      </c>
      <c r="D78" s="296" t="s">
        <v>727</v>
      </c>
      <c r="E78" s="587">
        <v>1471</v>
      </c>
      <c r="F78" s="587"/>
      <c r="G78" s="587"/>
      <c r="H78" s="579">
        <v>2101</v>
      </c>
      <c r="I78" s="293"/>
    </row>
    <row r="79" spans="2:9" ht="34.5" customHeight="1">
      <c r="B79" s="280" t="s">
        <v>397</v>
      </c>
      <c r="C79" s="32" t="s">
        <v>398</v>
      </c>
      <c r="D79" s="296" t="s">
        <v>728</v>
      </c>
      <c r="E79" s="587">
        <v>150</v>
      </c>
      <c r="F79" s="587">
        <v>75</v>
      </c>
      <c r="G79" s="587">
        <v>280</v>
      </c>
      <c r="H79" s="579">
        <v>170</v>
      </c>
      <c r="I79" s="293"/>
    </row>
    <row r="80" spans="2:9" ht="34.5" customHeight="1">
      <c r="B80" s="280"/>
      <c r="C80" s="32" t="s">
        <v>399</v>
      </c>
      <c r="D80" s="296" t="s">
        <v>729</v>
      </c>
      <c r="E80" s="587">
        <f>(E10+E11+E51+E52)</f>
        <v>103900</v>
      </c>
      <c r="F80" s="587">
        <f>(F10+F11+F51+F52)</f>
        <v>66747</v>
      </c>
      <c r="G80" s="587">
        <f>(G10+G11+G51+G52)</f>
        <v>56170</v>
      </c>
      <c r="H80" s="587">
        <f>(H10+H11+H51+H52)</f>
        <v>96979</v>
      </c>
      <c r="I80" s="293"/>
    </row>
    <row r="81" spans="2:9" ht="34.5" customHeight="1">
      <c r="B81" s="280">
        <v>88</v>
      </c>
      <c r="C81" s="32" t="s">
        <v>167</v>
      </c>
      <c r="D81" s="296" t="s">
        <v>730</v>
      </c>
      <c r="E81" s="587"/>
      <c r="F81" s="587"/>
      <c r="G81" s="587"/>
      <c r="H81" s="579"/>
      <c r="I81" s="293"/>
    </row>
    <row r="82" spans="2:9" ht="34.5" customHeight="1">
      <c r="B82" s="280"/>
      <c r="C82" s="32" t="s">
        <v>45</v>
      </c>
      <c r="D82" s="297"/>
      <c r="E82" s="587"/>
      <c r="F82" s="587"/>
      <c r="G82" s="587"/>
      <c r="H82" s="579"/>
      <c r="I82" s="293"/>
    </row>
    <row r="83" spans="2:9" ht="34.5" customHeight="1">
      <c r="B83" s="280"/>
      <c r="C83" s="32" t="s">
        <v>400</v>
      </c>
      <c r="D83" s="296" t="s">
        <v>401</v>
      </c>
      <c r="E83" s="637">
        <f>(E80-E106-E123-E124)</f>
        <v>0</v>
      </c>
      <c r="F83" s="637">
        <f>(F80-F106-F123-F124)</f>
        <v>0</v>
      </c>
      <c r="G83" s="637">
        <f>(G80-G106-G123-G124)</f>
        <v>0</v>
      </c>
      <c r="H83" s="637">
        <f>(H80-H106-H123-H124)</f>
        <v>0</v>
      </c>
      <c r="I83" s="293"/>
    </row>
    <row r="84" spans="2:9" ht="34.5" customHeight="1">
      <c r="B84" s="280">
        <v>30</v>
      </c>
      <c r="C84" s="32" t="s">
        <v>402</v>
      </c>
      <c r="D84" s="296" t="s">
        <v>403</v>
      </c>
      <c r="E84" s="587">
        <f>SUM(E85:E92)</f>
        <v>22501</v>
      </c>
      <c r="F84" s="587">
        <f>SUM(F85:F92)</f>
        <v>22501</v>
      </c>
      <c r="G84" s="587">
        <f>SUM(G85:G92)</f>
        <v>22501</v>
      </c>
      <c r="H84" s="587">
        <f>SUM(H85:H92)</f>
        <v>22501</v>
      </c>
      <c r="I84" s="293"/>
    </row>
    <row r="85" spans="2:9" ht="34.5" customHeight="1">
      <c r="B85" s="278">
        <v>300</v>
      </c>
      <c r="C85" s="33" t="s">
        <v>168</v>
      </c>
      <c r="D85" s="296" t="s">
        <v>404</v>
      </c>
      <c r="E85" s="587"/>
      <c r="F85" s="587"/>
      <c r="G85" s="587"/>
      <c r="H85" s="579"/>
      <c r="I85" s="293"/>
    </row>
    <row r="86" spans="2:9" ht="34.5" customHeight="1">
      <c r="B86" s="278">
        <v>301</v>
      </c>
      <c r="C86" s="33" t="s">
        <v>405</v>
      </c>
      <c r="D86" s="296" t="s">
        <v>406</v>
      </c>
      <c r="E86" s="587"/>
      <c r="F86" s="587"/>
      <c r="G86" s="587"/>
      <c r="H86" s="579"/>
      <c r="I86" s="293"/>
    </row>
    <row r="87" spans="2:9" ht="34.5" customHeight="1">
      <c r="B87" s="278">
        <v>302</v>
      </c>
      <c r="C87" s="33" t="s">
        <v>169</v>
      </c>
      <c r="D87" s="296" t="s">
        <v>407</v>
      </c>
      <c r="E87" s="587"/>
      <c r="F87" s="587"/>
      <c r="G87" s="587"/>
      <c r="H87" s="579"/>
      <c r="I87" s="293"/>
    </row>
    <row r="88" spans="2:9" ht="34.5" customHeight="1">
      <c r="B88" s="278">
        <v>303</v>
      </c>
      <c r="C88" s="33" t="s">
        <v>170</v>
      </c>
      <c r="D88" s="296" t="s">
        <v>408</v>
      </c>
      <c r="E88" s="587">
        <v>7189</v>
      </c>
      <c r="F88" s="587">
        <v>7189</v>
      </c>
      <c r="G88" s="587">
        <v>7189</v>
      </c>
      <c r="H88" s="587">
        <v>7189</v>
      </c>
      <c r="I88" s="293"/>
    </row>
    <row r="89" spans="2:9" ht="34.5" customHeight="1">
      <c r="B89" s="278">
        <v>304</v>
      </c>
      <c r="C89" s="33" t="s">
        <v>171</v>
      </c>
      <c r="D89" s="296" t="s">
        <v>409</v>
      </c>
      <c r="E89" s="587"/>
      <c r="F89" s="587"/>
      <c r="G89" s="587"/>
      <c r="H89" s="579"/>
      <c r="I89" s="293"/>
    </row>
    <row r="90" spans="2:9" ht="34.5" customHeight="1">
      <c r="B90" s="278">
        <v>305</v>
      </c>
      <c r="C90" s="33" t="s">
        <v>172</v>
      </c>
      <c r="D90" s="296" t="s">
        <v>410</v>
      </c>
      <c r="E90" s="587"/>
      <c r="F90" s="587"/>
      <c r="G90" s="587"/>
      <c r="H90" s="579"/>
      <c r="I90" s="293"/>
    </row>
    <row r="91" spans="2:9" ht="34.5" customHeight="1">
      <c r="B91" s="278">
        <v>306</v>
      </c>
      <c r="C91" s="33" t="s">
        <v>173</v>
      </c>
      <c r="D91" s="296" t="s">
        <v>411</v>
      </c>
      <c r="E91" s="587"/>
      <c r="F91" s="587"/>
      <c r="G91" s="587"/>
      <c r="H91" s="579"/>
      <c r="I91" s="293"/>
    </row>
    <row r="92" spans="2:9" ht="34.5" customHeight="1">
      <c r="B92" s="278">
        <v>309</v>
      </c>
      <c r="C92" s="33" t="s">
        <v>174</v>
      </c>
      <c r="D92" s="296" t="s">
        <v>412</v>
      </c>
      <c r="E92" s="587">
        <v>15312</v>
      </c>
      <c r="F92" s="587">
        <v>15312</v>
      </c>
      <c r="G92" s="587">
        <v>15312</v>
      </c>
      <c r="H92" s="587">
        <v>15312</v>
      </c>
      <c r="I92" s="293"/>
    </row>
    <row r="93" spans="2:9" ht="34.5" customHeight="1">
      <c r="B93" s="280">
        <v>31</v>
      </c>
      <c r="C93" s="32" t="s">
        <v>413</v>
      </c>
      <c r="D93" s="296" t="s">
        <v>414</v>
      </c>
      <c r="E93" s="587"/>
      <c r="F93" s="587"/>
      <c r="G93" s="587"/>
      <c r="H93" s="579"/>
      <c r="I93" s="293"/>
    </row>
    <row r="94" spans="2:9" ht="34.5" customHeight="1">
      <c r="B94" s="280" t="s">
        <v>415</v>
      </c>
      <c r="C94" s="32" t="s">
        <v>416</v>
      </c>
      <c r="D94" s="296" t="s">
        <v>417</v>
      </c>
      <c r="E94" s="587"/>
      <c r="F94" s="587"/>
      <c r="G94" s="587"/>
      <c r="H94" s="579"/>
      <c r="I94" s="293"/>
    </row>
    <row r="95" spans="2:9" ht="34.5" customHeight="1">
      <c r="B95" s="280">
        <v>32</v>
      </c>
      <c r="C95" s="32" t="s">
        <v>175</v>
      </c>
      <c r="D95" s="296" t="s">
        <v>418</v>
      </c>
      <c r="E95" s="587">
        <v>13326</v>
      </c>
      <c r="F95" s="587">
        <v>13326</v>
      </c>
      <c r="G95" s="587">
        <v>13326</v>
      </c>
      <c r="H95" s="587">
        <v>13326</v>
      </c>
      <c r="I95" s="293"/>
    </row>
    <row r="96" spans="2:9" ht="57.75" customHeight="1">
      <c r="B96" s="280">
        <v>330</v>
      </c>
      <c r="C96" s="32" t="s">
        <v>419</v>
      </c>
      <c r="D96" s="296" t="s">
        <v>420</v>
      </c>
      <c r="E96" s="587"/>
      <c r="F96" s="587"/>
      <c r="G96" s="587"/>
      <c r="H96" s="579"/>
      <c r="I96" s="293"/>
    </row>
    <row r="97" spans="2:9" ht="63" customHeight="1">
      <c r="B97" s="280" t="s">
        <v>176</v>
      </c>
      <c r="C97" s="32" t="s">
        <v>421</v>
      </c>
      <c r="D97" s="296" t="s">
        <v>422</v>
      </c>
      <c r="E97" s="587"/>
      <c r="F97" s="587"/>
      <c r="G97" s="587"/>
      <c r="H97" s="579"/>
      <c r="I97" s="293"/>
    </row>
    <row r="98" spans="2:9" ht="62.25" customHeight="1">
      <c r="B98" s="280" t="s">
        <v>176</v>
      </c>
      <c r="C98" s="32" t="s">
        <v>423</v>
      </c>
      <c r="D98" s="296" t="s">
        <v>424</v>
      </c>
      <c r="E98" s="587"/>
      <c r="F98" s="587"/>
      <c r="G98" s="587"/>
      <c r="H98" s="579"/>
      <c r="I98" s="293"/>
    </row>
    <row r="99" spans="2:9" ht="34.5" customHeight="1">
      <c r="B99" s="280">
        <v>34</v>
      </c>
      <c r="C99" s="32" t="s">
        <v>425</v>
      </c>
      <c r="D99" s="296" t="s">
        <v>426</v>
      </c>
      <c r="E99" s="587">
        <f>SUM(E100:E101)</f>
        <v>0</v>
      </c>
      <c r="F99" s="587">
        <f>SUM(F100:F101)</f>
        <v>2468</v>
      </c>
      <c r="G99" s="587">
        <f>SUM(G100:G101)</f>
        <v>562</v>
      </c>
      <c r="H99" s="587">
        <f>SUM(H100:H101)</f>
        <v>347</v>
      </c>
      <c r="I99" s="293"/>
    </row>
    <row r="100" spans="2:9" ht="34.5" customHeight="1">
      <c r="B100" s="278">
        <v>340</v>
      </c>
      <c r="C100" s="33" t="s">
        <v>427</v>
      </c>
      <c r="D100" s="296" t="s">
        <v>428</v>
      </c>
      <c r="E100" s="587"/>
      <c r="F100" s="587"/>
      <c r="G100" s="587"/>
      <c r="H100" s="579"/>
      <c r="I100" s="293"/>
    </row>
    <row r="101" spans="2:9" ht="34.5" customHeight="1">
      <c r="B101" s="278">
        <v>341</v>
      </c>
      <c r="C101" s="33" t="s">
        <v>429</v>
      </c>
      <c r="D101" s="296" t="s">
        <v>430</v>
      </c>
      <c r="E101" s="587">
        <v>0</v>
      </c>
      <c r="F101" s="587">
        <v>2468</v>
      </c>
      <c r="G101" s="587">
        <v>562</v>
      </c>
      <c r="H101" s="579">
        <v>347</v>
      </c>
      <c r="I101" s="293"/>
    </row>
    <row r="102" spans="2:9" ht="34.5" customHeight="1">
      <c r="B102" s="280"/>
      <c r="C102" s="32" t="s">
        <v>431</v>
      </c>
      <c r="D102" s="296" t="s">
        <v>432</v>
      </c>
      <c r="E102" s="587"/>
      <c r="F102" s="587"/>
      <c r="G102" s="587"/>
      <c r="H102" s="579"/>
      <c r="I102" s="293"/>
    </row>
    <row r="103" spans="2:9" ht="34.5" customHeight="1">
      <c r="B103" s="280">
        <v>35</v>
      </c>
      <c r="C103" s="32" t="s">
        <v>433</v>
      </c>
      <c r="D103" s="296" t="s">
        <v>434</v>
      </c>
      <c r="E103" s="587">
        <f>SUM(E104:E105)</f>
        <v>88087</v>
      </c>
      <c r="F103" s="587">
        <f>SUM(F104:F105)</f>
        <v>87584</v>
      </c>
      <c r="G103" s="587">
        <f>SUM(G104:G105)</f>
        <v>87584</v>
      </c>
      <c r="H103" s="587">
        <f>SUM(H104:H105)</f>
        <v>87584</v>
      </c>
      <c r="I103" s="293"/>
    </row>
    <row r="104" spans="2:9" ht="34.5" customHeight="1">
      <c r="B104" s="278">
        <v>350</v>
      </c>
      <c r="C104" s="33" t="s">
        <v>435</v>
      </c>
      <c r="D104" s="296" t="s">
        <v>436</v>
      </c>
      <c r="E104" s="587">
        <v>87584</v>
      </c>
      <c r="F104" s="587">
        <v>87584</v>
      </c>
      <c r="G104" s="587">
        <v>87584</v>
      </c>
      <c r="H104" s="587">
        <v>87584</v>
      </c>
      <c r="I104" s="293"/>
    </row>
    <row r="105" spans="2:9" ht="34.5" customHeight="1">
      <c r="B105" s="278">
        <v>351</v>
      </c>
      <c r="C105" s="33" t="s">
        <v>437</v>
      </c>
      <c r="D105" s="296" t="s">
        <v>438</v>
      </c>
      <c r="E105" s="587">
        <v>503</v>
      </c>
      <c r="F105" s="587"/>
      <c r="G105" s="587"/>
      <c r="H105" s="579"/>
      <c r="I105" s="293"/>
    </row>
    <row r="106" spans="2:9" ht="34.5" customHeight="1">
      <c r="B106" s="280"/>
      <c r="C106" s="32" t="s">
        <v>439</v>
      </c>
      <c r="D106" s="296" t="s">
        <v>440</v>
      </c>
      <c r="E106" s="587">
        <f>(E107+E114)</f>
        <v>642</v>
      </c>
      <c r="F106" s="587">
        <f>(F107+F114)</f>
        <v>642</v>
      </c>
      <c r="G106" s="587">
        <f>(G107+G114)</f>
        <v>642</v>
      </c>
      <c r="H106" s="587">
        <f>(H107+H114)</f>
        <v>642</v>
      </c>
      <c r="I106" s="293"/>
    </row>
    <row r="107" spans="2:9" ht="34.5" customHeight="1">
      <c r="B107" s="280">
        <v>40</v>
      </c>
      <c r="C107" s="32" t="s">
        <v>441</v>
      </c>
      <c r="D107" s="296" t="s">
        <v>442</v>
      </c>
      <c r="E107" s="587">
        <f>SUM(E108:E113)</f>
        <v>0</v>
      </c>
      <c r="F107" s="587">
        <f>SUM(F108:F113)</f>
        <v>0</v>
      </c>
      <c r="G107" s="587">
        <f>SUM(G108:G113)</f>
        <v>0</v>
      </c>
      <c r="H107" s="587">
        <f>SUM(H108:H113)</f>
        <v>0</v>
      </c>
      <c r="I107" s="293"/>
    </row>
    <row r="108" spans="2:9" ht="34.5" customHeight="1">
      <c r="B108" s="278">
        <v>400</v>
      </c>
      <c r="C108" s="33" t="s">
        <v>177</v>
      </c>
      <c r="D108" s="296" t="s">
        <v>443</v>
      </c>
      <c r="E108" s="587"/>
      <c r="F108" s="587"/>
      <c r="G108" s="587"/>
      <c r="H108" s="579"/>
      <c r="I108" s="293"/>
    </row>
    <row r="109" spans="2:9" ht="34.5" customHeight="1">
      <c r="B109" s="278">
        <v>401</v>
      </c>
      <c r="C109" s="33" t="s">
        <v>444</v>
      </c>
      <c r="D109" s="296" t="s">
        <v>445</v>
      </c>
      <c r="E109" s="587"/>
      <c r="F109" s="587"/>
      <c r="G109" s="587"/>
      <c r="H109" s="579"/>
      <c r="I109" s="293"/>
    </row>
    <row r="110" spans="2:9" ht="34.5" customHeight="1">
      <c r="B110" s="278">
        <v>403</v>
      </c>
      <c r="C110" s="33" t="s">
        <v>178</v>
      </c>
      <c r="D110" s="296" t="s">
        <v>446</v>
      </c>
      <c r="E110" s="587"/>
      <c r="F110" s="587"/>
      <c r="G110" s="587"/>
      <c r="H110" s="579"/>
      <c r="I110" s="293"/>
    </row>
    <row r="111" spans="2:9" ht="34.5" customHeight="1">
      <c r="B111" s="278">
        <v>404</v>
      </c>
      <c r="C111" s="33" t="s">
        <v>179</v>
      </c>
      <c r="D111" s="296" t="s">
        <v>447</v>
      </c>
      <c r="E111" s="587"/>
      <c r="F111" s="587"/>
      <c r="G111" s="587"/>
      <c r="H111" s="579"/>
      <c r="I111" s="293"/>
    </row>
    <row r="112" spans="2:9" ht="34.5" customHeight="1">
      <c r="B112" s="278">
        <v>405</v>
      </c>
      <c r="C112" s="33" t="s">
        <v>448</v>
      </c>
      <c r="D112" s="296" t="s">
        <v>449</v>
      </c>
      <c r="E112" s="587"/>
      <c r="F112" s="587"/>
      <c r="G112" s="587"/>
      <c r="H112" s="579"/>
      <c r="I112" s="293"/>
    </row>
    <row r="113" spans="2:9" ht="34.5" customHeight="1">
      <c r="B113" s="278" t="s">
        <v>180</v>
      </c>
      <c r="C113" s="33" t="s">
        <v>181</v>
      </c>
      <c r="D113" s="296" t="s">
        <v>450</v>
      </c>
      <c r="E113" s="587"/>
      <c r="F113" s="587"/>
      <c r="G113" s="587"/>
      <c r="H113" s="579"/>
      <c r="I113" s="293"/>
    </row>
    <row r="114" spans="2:9" ht="34.5" customHeight="1">
      <c r="B114" s="280">
        <v>41</v>
      </c>
      <c r="C114" s="32" t="s">
        <v>451</v>
      </c>
      <c r="D114" s="296" t="s">
        <v>452</v>
      </c>
      <c r="E114" s="587">
        <f>SUM(E115:E122)</f>
        <v>642</v>
      </c>
      <c r="F114" s="587">
        <f>SUM(F115:F122)</f>
        <v>642</v>
      </c>
      <c r="G114" s="587">
        <f>SUM(G115:G122)</f>
        <v>642</v>
      </c>
      <c r="H114" s="587">
        <f>SUM(H115:H122)</f>
        <v>642</v>
      </c>
      <c r="I114" s="293"/>
    </row>
    <row r="115" spans="2:9" ht="34.5" customHeight="1">
      <c r="B115" s="278">
        <v>410</v>
      </c>
      <c r="C115" s="33" t="s">
        <v>182</v>
      </c>
      <c r="D115" s="296" t="s">
        <v>453</v>
      </c>
      <c r="E115" s="587"/>
      <c r="F115" s="587"/>
      <c r="G115" s="587"/>
      <c r="H115" s="579"/>
      <c r="I115" s="293"/>
    </row>
    <row r="116" spans="2:9" ht="34.5" customHeight="1">
      <c r="B116" s="278">
        <v>411</v>
      </c>
      <c r="C116" s="33" t="s">
        <v>183</v>
      </c>
      <c r="D116" s="296" t="s">
        <v>454</v>
      </c>
      <c r="E116" s="587"/>
      <c r="F116" s="587"/>
      <c r="G116" s="587"/>
      <c r="H116" s="579"/>
      <c r="I116" s="293"/>
    </row>
    <row r="117" spans="2:9" ht="34.5" customHeight="1">
      <c r="B117" s="278">
        <v>412</v>
      </c>
      <c r="C117" s="33" t="s">
        <v>455</v>
      </c>
      <c r="D117" s="296" t="s">
        <v>456</v>
      </c>
      <c r="E117" s="587"/>
      <c r="F117" s="587"/>
      <c r="G117" s="587"/>
      <c r="H117" s="579"/>
      <c r="I117" s="293"/>
    </row>
    <row r="118" spans="2:9" ht="34.5" customHeight="1">
      <c r="B118" s="278">
        <v>413</v>
      </c>
      <c r="C118" s="33" t="s">
        <v>457</v>
      </c>
      <c r="D118" s="296" t="s">
        <v>458</v>
      </c>
      <c r="E118" s="587"/>
      <c r="F118" s="587"/>
      <c r="G118" s="587"/>
      <c r="H118" s="579"/>
      <c r="I118" s="293"/>
    </row>
    <row r="119" spans="2:9" ht="34.5" customHeight="1">
      <c r="B119" s="278">
        <v>414</v>
      </c>
      <c r="C119" s="33" t="s">
        <v>459</v>
      </c>
      <c r="D119" s="296" t="s">
        <v>460</v>
      </c>
      <c r="E119" s="587"/>
      <c r="F119" s="587"/>
      <c r="G119" s="587"/>
      <c r="H119" s="579"/>
      <c r="I119" s="293"/>
    </row>
    <row r="120" spans="2:9" ht="34.5" customHeight="1">
      <c r="B120" s="278">
        <v>415</v>
      </c>
      <c r="C120" s="33" t="s">
        <v>461</v>
      </c>
      <c r="D120" s="296" t="s">
        <v>462</v>
      </c>
      <c r="E120" s="587"/>
      <c r="F120" s="587"/>
      <c r="G120" s="587"/>
      <c r="H120" s="579"/>
      <c r="I120" s="293"/>
    </row>
    <row r="121" spans="2:9" ht="34.5" customHeight="1">
      <c r="B121" s="278">
        <v>416</v>
      </c>
      <c r="C121" s="33" t="s">
        <v>463</v>
      </c>
      <c r="D121" s="296" t="s">
        <v>464</v>
      </c>
      <c r="E121" s="587"/>
      <c r="F121" s="587"/>
      <c r="G121" s="587"/>
      <c r="H121" s="579"/>
      <c r="I121" s="293"/>
    </row>
    <row r="122" spans="2:9" ht="34.5" customHeight="1">
      <c r="B122" s="278">
        <v>419</v>
      </c>
      <c r="C122" s="33" t="s">
        <v>465</v>
      </c>
      <c r="D122" s="296" t="s">
        <v>466</v>
      </c>
      <c r="E122" s="587">
        <v>642</v>
      </c>
      <c r="F122" s="587">
        <v>642</v>
      </c>
      <c r="G122" s="587">
        <v>642</v>
      </c>
      <c r="H122" s="587">
        <v>642</v>
      </c>
      <c r="I122" s="293"/>
    </row>
    <row r="123" spans="2:9" ht="34.5" customHeight="1">
      <c r="B123" s="280">
        <v>498</v>
      </c>
      <c r="C123" s="32" t="s">
        <v>467</v>
      </c>
      <c r="D123" s="296" t="s">
        <v>468</v>
      </c>
      <c r="E123" s="587"/>
      <c r="F123" s="587"/>
      <c r="G123" s="587"/>
      <c r="H123" s="587"/>
      <c r="I123" s="293"/>
    </row>
    <row r="124" spans="2:9" ht="34.5" customHeight="1">
      <c r="B124" s="280" t="s">
        <v>469</v>
      </c>
      <c r="C124" s="32" t="s">
        <v>470</v>
      </c>
      <c r="D124" s="296" t="s">
        <v>471</v>
      </c>
      <c r="E124" s="587">
        <f>(E125+E132+E133+E141+E142+E143+E144)</f>
        <v>103258</v>
      </c>
      <c r="F124" s="587">
        <f>(F125+F132+F133+F141+F142+F143+F144)</f>
        <v>66105</v>
      </c>
      <c r="G124" s="587">
        <f>(G125+G132+G133+G141+G142+G143+G144)</f>
        <v>55528</v>
      </c>
      <c r="H124" s="587">
        <f>(H125+H132+H133+H141+H142+H143+H144)</f>
        <v>96337</v>
      </c>
      <c r="I124" s="293"/>
    </row>
    <row r="125" spans="2:9" ht="34.5" customHeight="1">
      <c r="B125" s="280">
        <v>42</v>
      </c>
      <c r="C125" s="32" t="s">
        <v>472</v>
      </c>
      <c r="D125" s="296" t="s">
        <v>473</v>
      </c>
      <c r="E125" s="587">
        <f>SUM(E126:E131)</f>
        <v>0</v>
      </c>
      <c r="F125" s="587">
        <f>SUM(F126:F131)</f>
        <v>0</v>
      </c>
      <c r="G125" s="587">
        <f>SUM(G126:G131)</f>
        <v>0</v>
      </c>
      <c r="H125" s="587">
        <f>SUM(H126:H131)</f>
        <v>0</v>
      </c>
      <c r="I125" s="293"/>
    </row>
    <row r="126" spans="2:9" ht="34.5" customHeight="1">
      <c r="B126" s="278">
        <v>420</v>
      </c>
      <c r="C126" s="33" t="s">
        <v>474</v>
      </c>
      <c r="D126" s="296" t="s">
        <v>475</v>
      </c>
      <c r="E126" s="587"/>
      <c r="F126" s="587"/>
      <c r="G126" s="587"/>
      <c r="H126" s="579"/>
      <c r="I126" s="293"/>
    </row>
    <row r="127" spans="2:9" ht="34.5" customHeight="1">
      <c r="B127" s="278">
        <v>421</v>
      </c>
      <c r="C127" s="33" t="s">
        <v>476</v>
      </c>
      <c r="D127" s="296" t="s">
        <v>477</v>
      </c>
      <c r="E127" s="587"/>
      <c r="F127" s="587"/>
      <c r="G127" s="587"/>
      <c r="H127" s="579"/>
      <c r="I127" s="293"/>
    </row>
    <row r="128" spans="2:9" ht="34.5" customHeight="1">
      <c r="B128" s="278">
        <v>422</v>
      </c>
      <c r="C128" s="33" t="s">
        <v>390</v>
      </c>
      <c r="D128" s="296" t="s">
        <v>478</v>
      </c>
      <c r="E128" s="587"/>
      <c r="F128" s="587"/>
      <c r="G128" s="587"/>
      <c r="H128" s="580"/>
      <c r="I128" s="294"/>
    </row>
    <row r="129" spans="2:8" ht="34.5" customHeight="1">
      <c r="B129" s="278">
        <v>423</v>
      </c>
      <c r="C129" s="33" t="s">
        <v>392</v>
      </c>
      <c r="D129" s="296" t="s">
        <v>479</v>
      </c>
      <c r="E129" s="587"/>
      <c r="F129" s="587"/>
      <c r="G129" s="587"/>
      <c r="H129" s="580"/>
    </row>
    <row r="130" spans="2:8" ht="34.5" customHeight="1">
      <c r="B130" s="278">
        <v>427</v>
      </c>
      <c r="C130" s="33" t="s">
        <v>480</v>
      </c>
      <c r="D130" s="296" t="s">
        <v>481</v>
      </c>
      <c r="E130" s="587"/>
      <c r="F130" s="587"/>
      <c r="G130" s="587"/>
      <c r="H130" s="580"/>
    </row>
    <row r="131" spans="2:8" ht="34.5" customHeight="1">
      <c r="B131" s="278" t="s">
        <v>482</v>
      </c>
      <c r="C131" s="33" t="s">
        <v>483</v>
      </c>
      <c r="D131" s="296" t="s">
        <v>484</v>
      </c>
      <c r="E131" s="587"/>
      <c r="F131" s="587"/>
      <c r="G131" s="587"/>
      <c r="H131" s="580"/>
    </row>
    <row r="132" spans="2:8" ht="34.5" customHeight="1">
      <c r="B132" s="280">
        <v>430</v>
      </c>
      <c r="C132" s="32" t="s">
        <v>485</v>
      </c>
      <c r="D132" s="296" t="s">
        <v>486</v>
      </c>
      <c r="E132" s="587">
        <v>1620</v>
      </c>
      <c r="F132" s="587">
        <v>650</v>
      </c>
      <c r="G132" s="587">
        <v>650</v>
      </c>
      <c r="H132" s="587">
        <v>650</v>
      </c>
    </row>
    <row r="133" spans="2:8" ht="34.5" customHeight="1">
      <c r="B133" s="280" t="s">
        <v>487</v>
      </c>
      <c r="C133" s="32" t="s">
        <v>488</v>
      </c>
      <c r="D133" s="296" t="s">
        <v>489</v>
      </c>
      <c r="E133" s="587">
        <f>SUM(E134:E140)</f>
        <v>96346</v>
      </c>
      <c r="F133" s="587">
        <f>SUM(F134:F140)</f>
        <v>60163</v>
      </c>
      <c r="G133" s="587">
        <f>SUM(G134:G140)</f>
        <v>49586</v>
      </c>
      <c r="H133" s="587">
        <f>SUM(H134:H140)</f>
        <v>90395</v>
      </c>
    </row>
    <row r="134" spans="2:8" ht="34.5" customHeight="1">
      <c r="B134" s="278">
        <v>431</v>
      </c>
      <c r="C134" s="33" t="s">
        <v>490</v>
      </c>
      <c r="D134" s="296" t="s">
        <v>491</v>
      </c>
      <c r="E134" s="587"/>
      <c r="F134" s="587"/>
      <c r="G134" s="587"/>
      <c r="H134" s="580"/>
    </row>
    <row r="135" spans="2:8" ht="34.5" customHeight="1">
      <c r="B135" s="278">
        <v>432</v>
      </c>
      <c r="C135" s="33" t="s">
        <v>492</v>
      </c>
      <c r="D135" s="296" t="s">
        <v>493</v>
      </c>
      <c r="E135" s="587"/>
      <c r="F135" s="587"/>
      <c r="G135" s="587"/>
      <c r="H135" s="580"/>
    </row>
    <row r="136" spans="2:8" ht="34.5" customHeight="1">
      <c r="B136" s="278">
        <v>433</v>
      </c>
      <c r="C136" s="33" t="s">
        <v>494</v>
      </c>
      <c r="D136" s="296" t="s">
        <v>495</v>
      </c>
      <c r="E136" s="587"/>
      <c r="F136" s="587"/>
      <c r="G136" s="587"/>
      <c r="H136" s="580"/>
    </row>
    <row r="137" spans="2:8" ht="34.5" customHeight="1">
      <c r="B137" s="278">
        <v>434</v>
      </c>
      <c r="C137" s="33" t="s">
        <v>496</v>
      </c>
      <c r="D137" s="296" t="s">
        <v>497</v>
      </c>
      <c r="E137" s="587"/>
      <c r="F137" s="587"/>
      <c r="G137" s="587"/>
      <c r="H137" s="580"/>
    </row>
    <row r="138" spans="2:8" ht="34.5" customHeight="1">
      <c r="B138" s="278">
        <v>435</v>
      </c>
      <c r="C138" s="33" t="s">
        <v>498</v>
      </c>
      <c r="D138" s="296" t="s">
        <v>499</v>
      </c>
      <c r="E138" s="587">
        <v>96336</v>
      </c>
      <c r="F138" s="587">
        <v>60153</v>
      </c>
      <c r="G138" s="587">
        <v>49576</v>
      </c>
      <c r="H138" s="580">
        <v>90385</v>
      </c>
    </row>
    <row r="139" spans="2:8" ht="34.5" customHeight="1">
      <c r="B139" s="278">
        <v>436</v>
      </c>
      <c r="C139" s="33" t="s">
        <v>500</v>
      </c>
      <c r="D139" s="296" t="s">
        <v>501</v>
      </c>
      <c r="E139" s="587"/>
      <c r="F139" s="587"/>
      <c r="G139" s="587"/>
      <c r="H139" s="580"/>
    </row>
    <row r="140" spans="2:8" ht="34.5" customHeight="1">
      <c r="B140" s="278">
        <v>439</v>
      </c>
      <c r="C140" s="33" t="s">
        <v>502</v>
      </c>
      <c r="D140" s="296" t="s">
        <v>503</v>
      </c>
      <c r="E140" s="587">
        <v>10</v>
      </c>
      <c r="F140" s="587">
        <v>10</v>
      </c>
      <c r="G140" s="587">
        <v>10</v>
      </c>
      <c r="H140" s="587">
        <v>10</v>
      </c>
    </row>
    <row r="141" spans="2:8" ht="34.5" customHeight="1">
      <c r="B141" s="280" t="s">
        <v>504</v>
      </c>
      <c r="C141" s="32" t="s">
        <v>505</v>
      </c>
      <c r="D141" s="296" t="s">
        <v>506</v>
      </c>
      <c r="E141" s="587">
        <v>5067</v>
      </c>
      <c r="F141" s="587">
        <v>5067</v>
      </c>
      <c r="G141" s="587">
        <v>5067</v>
      </c>
      <c r="H141" s="587">
        <v>5067</v>
      </c>
    </row>
    <row r="142" spans="2:8" ht="34.5" customHeight="1">
      <c r="B142" s="280">
        <v>47</v>
      </c>
      <c r="C142" s="32" t="s">
        <v>507</v>
      </c>
      <c r="D142" s="296" t="s">
        <v>508</v>
      </c>
      <c r="E142" s="587"/>
      <c r="F142" s="587"/>
      <c r="G142" s="587"/>
      <c r="H142" s="580"/>
    </row>
    <row r="143" spans="2:8" ht="34.5" customHeight="1">
      <c r="B143" s="280">
        <v>48</v>
      </c>
      <c r="C143" s="32" t="s">
        <v>509</v>
      </c>
      <c r="D143" s="296" t="s">
        <v>510</v>
      </c>
      <c r="E143" s="587"/>
      <c r="F143" s="587"/>
      <c r="G143" s="587"/>
      <c r="H143" s="580"/>
    </row>
    <row r="144" spans="2:8" ht="34.5" customHeight="1">
      <c r="B144" s="280" t="s">
        <v>184</v>
      </c>
      <c r="C144" s="32" t="s">
        <v>511</v>
      </c>
      <c r="D144" s="296" t="s">
        <v>512</v>
      </c>
      <c r="E144" s="587">
        <v>225</v>
      </c>
      <c r="F144" s="587">
        <v>225</v>
      </c>
      <c r="G144" s="587">
        <v>225</v>
      </c>
      <c r="H144" s="580">
        <v>225</v>
      </c>
    </row>
    <row r="145" spans="2:8" ht="53.25" customHeight="1">
      <c r="B145" s="280"/>
      <c r="C145" s="32" t="s">
        <v>513</v>
      </c>
      <c r="D145" s="296" t="s">
        <v>514</v>
      </c>
      <c r="E145" s="637">
        <f>(E94+E98+E103-E102-E99-E97-E96-E95-E93-E84)</f>
        <v>52260</v>
      </c>
      <c r="F145" s="637">
        <f>(F94+F98+F103-F102-F99-F97-F96-F95-F93-F84)</f>
        <v>49289</v>
      </c>
      <c r="G145" s="637">
        <f>(G94+G98+G103-G102-G99-G97-G96-G95-G93-G84)</f>
        <v>51195</v>
      </c>
      <c r="H145" s="637">
        <f>(H94+H98+H103-H102-H99-H97-H96-H95-H93-H84)</f>
        <v>51410</v>
      </c>
    </row>
    <row r="146" spans="2:8" ht="34.5" customHeight="1">
      <c r="B146" s="280"/>
      <c r="C146" s="32" t="s">
        <v>515</v>
      </c>
      <c r="D146" s="296" t="s">
        <v>516</v>
      </c>
      <c r="E146" s="587">
        <v>103900</v>
      </c>
      <c r="F146" s="587">
        <v>66747</v>
      </c>
      <c r="G146" s="587">
        <v>56170</v>
      </c>
      <c r="H146" s="587">
        <v>96979</v>
      </c>
    </row>
    <row r="147" spans="2:8" ht="34.5" customHeight="1" thickBot="1">
      <c r="B147" s="281">
        <v>89</v>
      </c>
      <c r="C147" s="282" t="s">
        <v>517</v>
      </c>
      <c r="D147" s="298" t="s">
        <v>518</v>
      </c>
      <c r="E147" s="588"/>
      <c r="F147" s="588"/>
      <c r="G147" s="588"/>
      <c r="H147" s="581"/>
    </row>
    <row r="149" spans="2:4" ht="15.75">
      <c r="B149" s="1"/>
      <c r="C149" s="1"/>
      <c r="D149" s="1"/>
    </row>
    <row r="150" spans="2:4" ht="18.75">
      <c r="B150" s="1"/>
      <c r="C150" s="1"/>
      <c r="D150" s="289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8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87"/>
  <sheetViews>
    <sheetView showGridLines="0" zoomScale="55" zoomScaleNormal="55" zoomScalePageLayoutView="0" workbookViewId="0" topLeftCell="B1">
      <selection activeCell="H102" sqref="H102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393" t="s">
        <v>752</v>
      </c>
    </row>
    <row r="3" ht="15.75">
      <c r="B3" s="246"/>
    </row>
    <row r="4" spans="2:8" ht="27" customHeight="1">
      <c r="B4" s="701" t="s">
        <v>886</v>
      </c>
      <c r="C4" s="701"/>
      <c r="D4" s="701"/>
      <c r="E4" s="701"/>
      <c r="F4" s="701"/>
      <c r="G4" s="701"/>
      <c r="H4" s="701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359" t="s">
        <v>658</v>
      </c>
    </row>
    <row r="8" spans="2:8" ht="44.25" customHeight="1">
      <c r="B8" s="702" t="s">
        <v>618</v>
      </c>
      <c r="C8" s="704" t="s">
        <v>99</v>
      </c>
      <c r="D8" s="706" t="s">
        <v>619</v>
      </c>
      <c r="E8" s="731" t="s">
        <v>185</v>
      </c>
      <c r="F8" s="732"/>
      <c r="G8" s="732"/>
      <c r="H8" s="733"/>
    </row>
    <row r="9" spans="2:8" ht="56.25" customHeight="1" thickBot="1">
      <c r="B9" s="703"/>
      <c r="C9" s="705"/>
      <c r="D9" s="707"/>
      <c r="E9" s="266" t="s">
        <v>859</v>
      </c>
      <c r="F9" s="266" t="s">
        <v>860</v>
      </c>
      <c r="G9" s="266" t="s">
        <v>861</v>
      </c>
      <c r="H9" s="267" t="s">
        <v>862</v>
      </c>
    </row>
    <row r="10" spans="2:8" s="249" customFormat="1" ht="21" customHeight="1">
      <c r="B10" s="247">
        <v>1</v>
      </c>
      <c r="C10" s="248">
        <v>2</v>
      </c>
      <c r="D10" s="261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252" customFormat="1" ht="34.5" customHeight="1">
      <c r="B11" s="250"/>
      <c r="C11" s="251" t="s">
        <v>230</v>
      </c>
      <c r="D11" s="262"/>
      <c r="E11" s="589"/>
      <c r="F11" s="589"/>
      <c r="G11" s="589"/>
      <c r="H11" s="584"/>
    </row>
    <row r="12" spans="2:8" s="253" customFormat="1" ht="34.5" customHeight="1">
      <c r="B12" s="268" t="s">
        <v>231</v>
      </c>
      <c r="C12" s="269" t="s">
        <v>232</v>
      </c>
      <c r="D12" s="264">
        <v>1001</v>
      </c>
      <c r="E12" s="589">
        <f>(E13+E20+E27+E28)</f>
        <v>105762</v>
      </c>
      <c r="F12" s="589">
        <f>(F13+F20+F27+F28)</f>
        <v>135583</v>
      </c>
      <c r="G12" s="589">
        <f>(G13+G20+G27+G28)</f>
        <v>147144</v>
      </c>
      <c r="H12" s="589">
        <f>(H13+H20+H27+H28)</f>
        <v>222491</v>
      </c>
    </row>
    <row r="13" spans="2:8" s="252" customFormat="1" ht="34.5" customHeight="1">
      <c r="B13" s="268">
        <v>60</v>
      </c>
      <c r="C13" s="269" t="s">
        <v>233</v>
      </c>
      <c r="D13" s="264">
        <v>1002</v>
      </c>
      <c r="E13" s="589">
        <f>SUM(E14:E19)</f>
        <v>0</v>
      </c>
      <c r="F13" s="589">
        <f>SUM(F14:F19)</f>
        <v>0</v>
      </c>
      <c r="G13" s="589">
        <f>SUM(G14:G19)</f>
        <v>0</v>
      </c>
      <c r="H13" s="589">
        <f>SUM(H14:H19)</f>
        <v>0</v>
      </c>
    </row>
    <row r="14" spans="2:8" s="252" customFormat="1" ht="34.5" customHeight="1">
      <c r="B14" s="255">
        <v>600</v>
      </c>
      <c r="C14" s="256" t="s">
        <v>234</v>
      </c>
      <c r="D14" s="263">
        <v>1003</v>
      </c>
      <c r="E14" s="589"/>
      <c r="F14" s="589"/>
      <c r="G14" s="589"/>
      <c r="H14" s="584"/>
    </row>
    <row r="15" spans="2:8" s="252" customFormat="1" ht="34.5" customHeight="1">
      <c r="B15" s="255">
        <v>601</v>
      </c>
      <c r="C15" s="256" t="s">
        <v>235</v>
      </c>
      <c r="D15" s="263">
        <v>1004</v>
      </c>
      <c r="E15" s="589"/>
      <c r="F15" s="589"/>
      <c r="G15" s="589"/>
      <c r="H15" s="584"/>
    </row>
    <row r="16" spans="2:8" s="252" customFormat="1" ht="34.5" customHeight="1">
      <c r="B16" s="255">
        <v>602</v>
      </c>
      <c r="C16" s="256" t="s">
        <v>236</v>
      </c>
      <c r="D16" s="263">
        <v>1005</v>
      </c>
      <c r="E16" s="589"/>
      <c r="F16" s="589"/>
      <c r="G16" s="589"/>
      <c r="H16" s="584"/>
    </row>
    <row r="17" spans="2:8" s="252" customFormat="1" ht="34.5" customHeight="1">
      <c r="B17" s="255">
        <v>603</v>
      </c>
      <c r="C17" s="256" t="s">
        <v>237</v>
      </c>
      <c r="D17" s="263">
        <v>1006</v>
      </c>
      <c r="E17" s="589"/>
      <c r="F17" s="589"/>
      <c r="G17" s="589"/>
      <c r="H17" s="584"/>
    </row>
    <row r="18" spans="2:8" s="252" customFormat="1" ht="34.5" customHeight="1">
      <c r="B18" s="255">
        <v>604</v>
      </c>
      <c r="C18" s="256" t="s">
        <v>238</v>
      </c>
      <c r="D18" s="263">
        <v>1007</v>
      </c>
      <c r="E18" s="589"/>
      <c r="F18" s="589"/>
      <c r="G18" s="589"/>
      <c r="H18" s="584"/>
    </row>
    <row r="19" spans="2:8" s="252" customFormat="1" ht="34.5" customHeight="1">
      <c r="B19" s="255">
        <v>605</v>
      </c>
      <c r="C19" s="256" t="s">
        <v>239</v>
      </c>
      <c r="D19" s="263">
        <v>1008</v>
      </c>
      <c r="E19" s="589"/>
      <c r="F19" s="589"/>
      <c r="G19" s="589"/>
      <c r="H19" s="584"/>
    </row>
    <row r="20" spans="2:8" s="252" customFormat="1" ht="34.5" customHeight="1">
      <c r="B20" s="268">
        <v>61</v>
      </c>
      <c r="C20" s="269" t="s">
        <v>240</v>
      </c>
      <c r="D20" s="264">
        <v>1009</v>
      </c>
      <c r="E20" s="589">
        <f>SUM(E21:E26)</f>
        <v>105672</v>
      </c>
      <c r="F20" s="589">
        <f>SUM(F21:F26)</f>
        <v>135403</v>
      </c>
      <c r="G20" s="589">
        <f>SUM(G21:G26)</f>
        <v>146874</v>
      </c>
      <c r="H20" s="589">
        <f>SUM(H21:H26)</f>
        <v>222131</v>
      </c>
    </row>
    <row r="21" spans="2:8" s="252" customFormat="1" ht="34.5" customHeight="1">
      <c r="B21" s="255">
        <v>610</v>
      </c>
      <c r="C21" s="256" t="s">
        <v>241</v>
      </c>
      <c r="D21" s="263">
        <v>1010</v>
      </c>
      <c r="E21" s="589"/>
      <c r="F21" s="589"/>
      <c r="G21" s="589"/>
      <c r="H21" s="584"/>
    </row>
    <row r="22" spans="2:8" s="252" customFormat="1" ht="34.5" customHeight="1">
      <c r="B22" s="255">
        <v>611</v>
      </c>
      <c r="C22" s="256" t="s">
        <v>242</v>
      </c>
      <c r="D22" s="263">
        <v>1011</v>
      </c>
      <c r="E22" s="589"/>
      <c r="F22" s="589"/>
      <c r="G22" s="589"/>
      <c r="H22" s="584"/>
    </row>
    <row r="23" spans="2:8" s="252" customFormat="1" ht="34.5" customHeight="1">
      <c r="B23" s="255">
        <v>612</v>
      </c>
      <c r="C23" s="256" t="s">
        <v>243</v>
      </c>
      <c r="D23" s="263">
        <v>1012</v>
      </c>
      <c r="E23" s="589"/>
      <c r="F23" s="589"/>
      <c r="G23" s="589"/>
      <c r="H23" s="584"/>
    </row>
    <row r="24" spans="2:8" s="252" customFormat="1" ht="34.5" customHeight="1">
      <c r="B24" s="255">
        <v>613</v>
      </c>
      <c r="C24" s="256" t="s">
        <v>244</v>
      </c>
      <c r="D24" s="263">
        <v>1013</v>
      </c>
      <c r="E24" s="589"/>
      <c r="F24" s="589"/>
      <c r="G24" s="589"/>
      <c r="H24" s="584"/>
    </row>
    <row r="25" spans="2:8" s="252" customFormat="1" ht="34.5" customHeight="1">
      <c r="B25" s="255">
        <v>614</v>
      </c>
      <c r="C25" s="256" t="s">
        <v>245</v>
      </c>
      <c r="D25" s="263">
        <v>1014</v>
      </c>
      <c r="E25" s="589">
        <v>105672</v>
      </c>
      <c r="F25" s="589">
        <v>135403</v>
      </c>
      <c r="G25" s="589">
        <v>146874</v>
      </c>
      <c r="H25" s="584">
        <v>222131</v>
      </c>
    </row>
    <row r="26" spans="2:8" s="252" customFormat="1" ht="34.5" customHeight="1">
      <c r="B26" s="255">
        <v>615</v>
      </c>
      <c r="C26" s="256" t="s">
        <v>246</v>
      </c>
      <c r="D26" s="263">
        <v>1015</v>
      </c>
      <c r="E26" s="589"/>
      <c r="F26" s="589"/>
      <c r="G26" s="589"/>
      <c r="H26" s="584"/>
    </row>
    <row r="27" spans="2:8" s="252" customFormat="1" ht="34.5" customHeight="1">
      <c r="B27" s="255">
        <v>64</v>
      </c>
      <c r="C27" s="269" t="s">
        <v>247</v>
      </c>
      <c r="D27" s="264">
        <v>1016</v>
      </c>
      <c r="E27" s="589"/>
      <c r="F27" s="589"/>
      <c r="G27" s="589"/>
      <c r="H27" s="589"/>
    </row>
    <row r="28" spans="2:8" s="252" customFormat="1" ht="34.5" customHeight="1">
      <c r="B28" s="255">
        <v>65</v>
      </c>
      <c r="C28" s="269" t="s">
        <v>248</v>
      </c>
      <c r="D28" s="263">
        <v>1017</v>
      </c>
      <c r="E28" s="589">
        <v>90</v>
      </c>
      <c r="F28" s="589">
        <v>180</v>
      </c>
      <c r="G28" s="589">
        <v>270</v>
      </c>
      <c r="H28" s="589">
        <v>360</v>
      </c>
    </row>
    <row r="29" spans="2:8" s="252" customFormat="1" ht="34.5" customHeight="1">
      <c r="B29" s="268"/>
      <c r="C29" s="269" t="s">
        <v>249</v>
      </c>
      <c r="D29" s="274"/>
      <c r="E29" s="589"/>
      <c r="F29" s="589"/>
      <c r="G29" s="589"/>
      <c r="H29" s="584"/>
    </row>
    <row r="30" spans="2:8" s="252" customFormat="1" ht="39.75" customHeight="1">
      <c r="B30" s="268" t="s">
        <v>250</v>
      </c>
      <c r="C30" s="269" t="s">
        <v>251</v>
      </c>
      <c r="D30" s="264">
        <v>1018</v>
      </c>
      <c r="E30" s="589">
        <f>(E31-E32-E33+E34+E35+E36+E37+E38+E39+E40+E41)</f>
        <v>106765</v>
      </c>
      <c r="F30" s="589">
        <f>(F31-F32-F33+F34+F35+F36+F37+F38+F39+F40+F41)</f>
        <v>134115</v>
      </c>
      <c r="G30" s="589">
        <f>(G31-G32-G33+G34+G35+G36+G37+G38+G39+G40+G41)</f>
        <v>147532</v>
      </c>
      <c r="H30" s="589">
        <f>(H31-H32-H33+H34+H35+H36+H37+H38+H39+H40+H41)</f>
        <v>223844</v>
      </c>
    </row>
    <row r="31" spans="2:8" s="252" customFormat="1" ht="34.5" customHeight="1">
      <c r="B31" s="255">
        <v>50</v>
      </c>
      <c r="C31" s="256" t="s">
        <v>252</v>
      </c>
      <c r="D31" s="263">
        <v>1019</v>
      </c>
      <c r="E31" s="589"/>
      <c r="F31" s="589"/>
      <c r="G31" s="589"/>
      <c r="H31" s="584"/>
    </row>
    <row r="32" spans="2:8" s="252" customFormat="1" ht="34.5" customHeight="1">
      <c r="B32" s="255">
        <v>62</v>
      </c>
      <c r="C32" s="256" t="s">
        <v>253</v>
      </c>
      <c r="D32" s="263">
        <v>1020</v>
      </c>
      <c r="E32" s="589"/>
      <c r="F32" s="589">
        <v>1000</v>
      </c>
      <c r="G32" s="589">
        <v>2000</v>
      </c>
      <c r="H32" s="584">
        <v>2700</v>
      </c>
    </row>
    <row r="33" spans="2:8" s="252" customFormat="1" ht="34.5" customHeight="1">
      <c r="B33" s="255">
        <v>630</v>
      </c>
      <c r="C33" s="256" t="s">
        <v>254</v>
      </c>
      <c r="D33" s="263">
        <v>1021</v>
      </c>
      <c r="E33" s="589"/>
      <c r="F33" s="589"/>
      <c r="G33" s="589"/>
      <c r="H33" s="584"/>
    </row>
    <row r="34" spans="2:8" s="252" customFormat="1" ht="34.5" customHeight="1">
      <c r="B34" s="255">
        <v>631</v>
      </c>
      <c r="C34" s="256" t="s">
        <v>255</v>
      </c>
      <c r="D34" s="263">
        <v>1022</v>
      </c>
      <c r="E34" s="589"/>
      <c r="F34" s="589"/>
      <c r="G34" s="589"/>
      <c r="H34" s="584"/>
    </row>
    <row r="35" spans="2:8" s="252" customFormat="1" ht="34.5" customHeight="1">
      <c r="B35" s="255" t="s">
        <v>126</v>
      </c>
      <c r="C35" s="256" t="s">
        <v>256</v>
      </c>
      <c r="D35" s="263">
        <v>1023</v>
      </c>
      <c r="E35" s="589">
        <v>1416</v>
      </c>
      <c r="F35" s="589">
        <v>8158</v>
      </c>
      <c r="G35" s="589">
        <v>9243</v>
      </c>
      <c r="H35" s="584">
        <v>10258</v>
      </c>
    </row>
    <row r="36" spans="2:8" s="252" customFormat="1" ht="34.5" customHeight="1">
      <c r="B36" s="255">
        <v>513</v>
      </c>
      <c r="C36" s="256" t="s">
        <v>257</v>
      </c>
      <c r="D36" s="263">
        <v>1024</v>
      </c>
      <c r="E36" s="589">
        <v>96295</v>
      </c>
      <c r="F36" s="589">
        <v>109181</v>
      </c>
      <c r="G36" s="589">
        <v>113521</v>
      </c>
      <c r="H36" s="584">
        <v>180459</v>
      </c>
    </row>
    <row r="37" spans="2:8" s="252" customFormat="1" ht="34.5" customHeight="1">
      <c r="B37" s="255">
        <v>52</v>
      </c>
      <c r="C37" s="256" t="s">
        <v>258</v>
      </c>
      <c r="D37" s="263">
        <v>1025</v>
      </c>
      <c r="E37" s="589">
        <v>6973</v>
      </c>
      <c r="F37" s="589">
        <v>13808</v>
      </c>
      <c r="G37" s="589">
        <v>20606</v>
      </c>
      <c r="H37" s="584">
        <v>27752</v>
      </c>
    </row>
    <row r="38" spans="2:8" s="252" customFormat="1" ht="34.5" customHeight="1">
      <c r="B38" s="255">
        <v>53</v>
      </c>
      <c r="C38" s="256" t="s">
        <v>259</v>
      </c>
      <c r="D38" s="263">
        <v>1026</v>
      </c>
      <c r="E38" s="589">
        <v>716</v>
      </c>
      <c r="F38" s="589">
        <v>1381</v>
      </c>
      <c r="G38" s="589">
        <v>2354</v>
      </c>
      <c r="H38" s="584">
        <v>3055</v>
      </c>
    </row>
    <row r="39" spans="2:8" s="252" customFormat="1" ht="34.5" customHeight="1">
      <c r="B39" s="255">
        <v>540</v>
      </c>
      <c r="C39" s="256" t="s">
        <v>260</v>
      </c>
      <c r="D39" s="263">
        <v>1027</v>
      </c>
      <c r="E39" s="589">
        <v>500</v>
      </c>
      <c r="F39" s="589">
        <v>1000</v>
      </c>
      <c r="G39" s="589">
        <v>1500</v>
      </c>
      <c r="H39" s="584">
        <v>2000</v>
      </c>
    </row>
    <row r="40" spans="2:8" s="252" customFormat="1" ht="34.5" customHeight="1">
      <c r="B40" s="255" t="s">
        <v>127</v>
      </c>
      <c r="C40" s="256" t="s">
        <v>261</v>
      </c>
      <c r="D40" s="263">
        <v>1028</v>
      </c>
      <c r="E40" s="589"/>
      <c r="F40" s="589"/>
      <c r="G40" s="589"/>
      <c r="H40" s="584"/>
    </row>
    <row r="41" spans="2:8" s="254" customFormat="1" ht="34.5" customHeight="1">
      <c r="B41" s="255">
        <v>55</v>
      </c>
      <c r="C41" s="256" t="s">
        <v>262</v>
      </c>
      <c r="D41" s="263">
        <v>1029</v>
      </c>
      <c r="E41" s="589">
        <v>865</v>
      </c>
      <c r="F41" s="589">
        <v>1587</v>
      </c>
      <c r="G41" s="589">
        <v>2308</v>
      </c>
      <c r="H41" s="584">
        <v>3020</v>
      </c>
    </row>
    <row r="42" spans="2:8" s="254" customFormat="1" ht="34.5" customHeight="1">
      <c r="B42" s="268"/>
      <c r="C42" s="269" t="s">
        <v>263</v>
      </c>
      <c r="D42" s="264">
        <v>1030</v>
      </c>
      <c r="E42" s="589"/>
      <c r="F42" s="589">
        <f>(F12-F30)</f>
        <v>1468</v>
      </c>
      <c r="G42" s="589"/>
      <c r="H42" s="589"/>
    </row>
    <row r="43" spans="2:8" s="254" customFormat="1" ht="34.5" customHeight="1">
      <c r="B43" s="268"/>
      <c r="C43" s="269" t="s">
        <v>264</v>
      </c>
      <c r="D43" s="264">
        <v>1031</v>
      </c>
      <c r="E43" s="589">
        <f>E30-E12</f>
        <v>1003</v>
      </c>
      <c r="F43" s="589"/>
      <c r="G43" s="589">
        <f>G30-G12</f>
        <v>388</v>
      </c>
      <c r="H43" s="589">
        <f>H30-H12</f>
        <v>1353</v>
      </c>
    </row>
    <row r="44" spans="2:8" s="254" customFormat="1" ht="34.5" customHeight="1">
      <c r="B44" s="268">
        <v>66</v>
      </c>
      <c r="C44" s="269" t="s">
        <v>265</v>
      </c>
      <c r="D44" s="264">
        <v>1032</v>
      </c>
      <c r="E44" s="589">
        <f>(E45+E50+E51)</f>
        <v>800</v>
      </c>
      <c r="F44" s="589">
        <f>(F45+F50+F51)</f>
        <v>1600</v>
      </c>
      <c r="G44" s="589">
        <f>(G45+G50+G51)</f>
        <v>2400</v>
      </c>
      <c r="H44" s="589">
        <f>(H45+H50+H51)</f>
        <v>3600</v>
      </c>
    </row>
    <row r="45" spans="2:8" s="254" customFormat="1" ht="34.5" customHeight="1">
      <c r="B45" s="268" t="s">
        <v>266</v>
      </c>
      <c r="C45" s="269" t="s">
        <v>267</v>
      </c>
      <c r="D45" s="264">
        <v>1033</v>
      </c>
      <c r="E45" s="589">
        <f>SUM(E46:E49)</f>
        <v>0</v>
      </c>
      <c r="F45" s="589">
        <f>SUM(F46:F49)</f>
        <v>0</v>
      </c>
      <c r="G45" s="589">
        <f>SUM(G46:G49)</f>
        <v>0</v>
      </c>
      <c r="H45" s="589">
        <f>SUM(H46:H49)</f>
        <v>0</v>
      </c>
    </row>
    <row r="46" spans="2:8" s="254" customFormat="1" ht="34.5" customHeight="1">
      <c r="B46" s="255">
        <v>660</v>
      </c>
      <c r="C46" s="256" t="s">
        <v>268</v>
      </c>
      <c r="D46" s="263">
        <v>1034</v>
      </c>
      <c r="E46" s="589"/>
      <c r="F46" s="589"/>
      <c r="G46" s="589"/>
      <c r="H46" s="584"/>
    </row>
    <row r="47" spans="2:8" s="254" customFormat="1" ht="34.5" customHeight="1">
      <c r="B47" s="255">
        <v>661</v>
      </c>
      <c r="C47" s="256" t="s">
        <v>269</v>
      </c>
      <c r="D47" s="263">
        <v>1035</v>
      </c>
      <c r="E47" s="589"/>
      <c r="F47" s="589"/>
      <c r="G47" s="589"/>
      <c r="H47" s="584"/>
    </row>
    <row r="48" spans="2:8" s="254" customFormat="1" ht="34.5" customHeight="1">
      <c r="B48" s="255">
        <v>665</v>
      </c>
      <c r="C48" s="256" t="s">
        <v>270</v>
      </c>
      <c r="D48" s="263">
        <v>1036</v>
      </c>
      <c r="E48" s="589"/>
      <c r="F48" s="589"/>
      <c r="G48" s="589"/>
      <c r="H48" s="584"/>
    </row>
    <row r="49" spans="2:8" s="254" customFormat="1" ht="34.5" customHeight="1">
      <c r="B49" s="255">
        <v>669</v>
      </c>
      <c r="C49" s="256" t="s">
        <v>271</v>
      </c>
      <c r="D49" s="263">
        <v>1037</v>
      </c>
      <c r="E49" s="589"/>
      <c r="F49" s="589"/>
      <c r="G49" s="589"/>
      <c r="H49" s="584"/>
    </row>
    <row r="50" spans="2:8" s="254" customFormat="1" ht="34.5" customHeight="1">
      <c r="B50" s="268">
        <v>662</v>
      </c>
      <c r="C50" s="269" t="s">
        <v>272</v>
      </c>
      <c r="D50" s="264">
        <v>1038</v>
      </c>
      <c r="E50" s="589">
        <v>800</v>
      </c>
      <c r="F50" s="589">
        <v>1600</v>
      </c>
      <c r="G50" s="589">
        <v>2400</v>
      </c>
      <c r="H50" s="584">
        <v>3600</v>
      </c>
    </row>
    <row r="51" spans="2:8" s="254" customFormat="1" ht="34.5" customHeight="1">
      <c r="B51" s="268" t="s">
        <v>128</v>
      </c>
      <c r="C51" s="269" t="s">
        <v>273</v>
      </c>
      <c r="D51" s="264">
        <v>1039</v>
      </c>
      <c r="E51" s="589"/>
      <c r="F51" s="589"/>
      <c r="G51" s="589"/>
      <c r="H51" s="584"/>
    </row>
    <row r="52" spans="2:8" s="254" customFormat="1" ht="34.5" customHeight="1">
      <c r="B52" s="268">
        <v>56</v>
      </c>
      <c r="C52" s="269" t="s">
        <v>274</v>
      </c>
      <c r="D52" s="264">
        <v>1040</v>
      </c>
      <c r="E52" s="589">
        <f>(E53+E58+E59)</f>
        <v>400</v>
      </c>
      <c r="F52" s="589">
        <f>(F53+F58+F59)</f>
        <v>800</v>
      </c>
      <c r="G52" s="589">
        <f>(G53+G58+G59)</f>
        <v>900</v>
      </c>
      <c r="H52" s="589">
        <f>(H53+H58+H59)</f>
        <v>1200</v>
      </c>
    </row>
    <row r="53" spans="2:8" ht="34.5" customHeight="1">
      <c r="B53" s="268" t="s">
        <v>275</v>
      </c>
      <c r="C53" s="269" t="s">
        <v>620</v>
      </c>
      <c r="D53" s="264">
        <v>1041</v>
      </c>
      <c r="E53" s="589">
        <f>SUM(E54:E57)</f>
        <v>0</v>
      </c>
      <c r="F53" s="589">
        <f>SUM(F54:F57)</f>
        <v>0</v>
      </c>
      <c r="G53" s="589">
        <f>SUM(G54:G57)</f>
        <v>0</v>
      </c>
      <c r="H53" s="589">
        <f>SUM(H54:H57)</f>
        <v>0</v>
      </c>
    </row>
    <row r="54" spans="2:8" ht="34.5" customHeight="1">
      <c r="B54" s="255">
        <v>560</v>
      </c>
      <c r="C54" s="256" t="s">
        <v>129</v>
      </c>
      <c r="D54" s="263">
        <v>1042</v>
      </c>
      <c r="E54" s="589"/>
      <c r="F54" s="589"/>
      <c r="G54" s="589"/>
      <c r="H54" s="584"/>
    </row>
    <row r="55" spans="2:8" ht="34.5" customHeight="1">
      <c r="B55" s="255">
        <v>561</v>
      </c>
      <c r="C55" s="256" t="s">
        <v>130</v>
      </c>
      <c r="D55" s="263">
        <v>1043</v>
      </c>
      <c r="E55" s="589"/>
      <c r="F55" s="589"/>
      <c r="G55" s="589"/>
      <c r="H55" s="584"/>
    </row>
    <row r="56" spans="2:8" ht="34.5" customHeight="1">
      <c r="B56" s="255">
        <v>565</v>
      </c>
      <c r="C56" s="256" t="s">
        <v>276</v>
      </c>
      <c r="D56" s="263">
        <v>1044</v>
      </c>
      <c r="E56" s="589"/>
      <c r="F56" s="589"/>
      <c r="G56" s="589"/>
      <c r="H56" s="584"/>
    </row>
    <row r="57" spans="2:8" ht="34.5" customHeight="1">
      <c r="B57" s="255" t="s">
        <v>131</v>
      </c>
      <c r="C57" s="256" t="s">
        <v>277</v>
      </c>
      <c r="D57" s="263">
        <v>1045</v>
      </c>
      <c r="E57" s="589"/>
      <c r="F57" s="589"/>
      <c r="G57" s="589"/>
      <c r="H57" s="584"/>
    </row>
    <row r="58" spans="2:8" ht="34.5" customHeight="1">
      <c r="B58" s="255">
        <v>562</v>
      </c>
      <c r="C58" s="269" t="s">
        <v>278</v>
      </c>
      <c r="D58" s="264">
        <v>1046</v>
      </c>
      <c r="E58" s="589">
        <v>400</v>
      </c>
      <c r="F58" s="589">
        <v>800</v>
      </c>
      <c r="G58" s="589">
        <v>900</v>
      </c>
      <c r="H58" s="584">
        <v>1200</v>
      </c>
    </row>
    <row r="59" spans="2:8" ht="34.5" customHeight="1">
      <c r="B59" s="268" t="s">
        <v>279</v>
      </c>
      <c r="C59" s="269" t="s">
        <v>280</v>
      </c>
      <c r="D59" s="264">
        <v>1047</v>
      </c>
      <c r="E59" s="589"/>
      <c r="F59" s="589"/>
      <c r="G59" s="589"/>
      <c r="H59" s="584"/>
    </row>
    <row r="60" spans="2:8" ht="34.5" customHeight="1">
      <c r="B60" s="268"/>
      <c r="C60" s="269" t="s">
        <v>281</v>
      </c>
      <c r="D60" s="264">
        <v>1048</v>
      </c>
      <c r="E60" s="589">
        <f>(E44-E52)</f>
        <v>400</v>
      </c>
      <c r="F60" s="589">
        <f>(F44-F52)</f>
        <v>800</v>
      </c>
      <c r="G60" s="589">
        <f>(G44-G52)</f>
        <v>1500</v>
      </c>
      <c r="H60" s="589">
        <f>(H44-H52)</f>
        <v>2400</v>
      </c>
    </row>
    <row r="61" spans="2:8" ht="34.5" customHeight="1">
      <c r="B61" s="268"/>
      <c r="C61" s="269" t="s">
        <v>282</v>
      </c>
      <c r="D61" s="264">
        <v>1049</v>
      </c>
      <c r="E61" s="589"/>
      <c r="F61" s="589"/>
      <c r="G61" s="589"/>
      <c r="H61" s="584"/>
    </row>
    <row r="62" spans="2:8" ht="34.5" customHeight="1">
      <c r="B62" s="255" t="s">
        <v>132</v>
      </c>
      <c r="C62" s="256" t="s">
        <v>283</v>
      </c>
      <c r="D62" s="263">
        <v>1050</v>
      </c>
      <c r="E62" s="589"/>
      <c r="F62" s="589"/>
      <c r="G62" s="589"/>
      <c r="H62" s="584"/>
    </row>
    <row r="63" spans="2:8" ht="34.5" customHeight="1">
      <c r="B63" s="255" t="s">
        <v>133</v>
      </c>
      <c r="C63" s="256" t="s">
        <v>284</v>
      </c>
      <c r="D63" s="263">
        <v>1051</v>
      </c>
      <c r="E63" s="589"/>
      <c r="F63" s="589"/>
      <c r="G63" s="589"/>
      <c r="H63" s="584"/>
    </row>
    <row r="64" spans="2:8" ht="34.5" customHeight="1">
      <c r="B64" s="268" t="s">
        <v>285</v>
      </c>
      <c r="C64" s="269" t="s">
        <v>286</v>
      </c>
      <c r="D64" s="264">
        <v>1052</v>
      </c>
      <c r="E64" s="589">
        <v>250</v>
      </c>
      <c r="F64" s="589">
        <v>500</v>
      </c>
      <c r="G64" s="589">
        <v>750</v>
      </c>
      <c r="H64" s="584">
        <v>1000</v>
      </c>
    </row>
    <row r="65" spans="2:8" ht="34.5" customHeight="1">
      <c r="B65" s="268" t="s">
        <v>134</v>
      </c>
      <c r="C65" s="269" t="s">
        <v>287</v>
      </c>
      <c r="D65" s="264">
        <v>1053</v>
      </c>
      <c r="E65" s="589">
        <v>150</v>
      </c>
      <c r="F65" s="589">
        <v>300</v>
      </c>
      <c r="G65" s="589">
        <v>1300</v>
      </c>
      <c r="H65" s="584">
        <v>1700</v>
      </c>
    </row>
    <row r="66" spans="2:8" ht="34.5" customHeight="1">
      <c r="B66" s="255"/>
      <c r="C66" s="256" t="s">
        <v>288</v>
      </c>
      <c r="D66" s="263">
        <v>1054</v>
      </c>
      <c r="E66" s="589"/>
      <c r="F66" s="589">
        <f>(F42-F43+F60-F61+F62-F63+F64-F65)</f>
        <v>2468</v>
      </c>
      <c r="G66" s="589">
        <f>(G42-G43+G60-G61+G62-G63+G64-G65)</f>
        <v>562</v>
      </c>
      <c r="H66" s="589">
        <f>(H42-H43+H60-H61+H62-H63+H64-H65)</f>
        <v>347</v>
      </c>
    </row>
    <row r="67" spans="2:8" ht="34.5" customHeight="1">
      <c r="B67" s="255"/>
      <c r="C67" s="256" t="s">
        <v>289</v>
      </c>
      <c r="D67" s="263">
        <v>1055</v>
      </c>
      <c r="E67" s="589">
        <f>(E43-E42+E61-E60+E63-E62+E65-E64)</f>
        <v>503</v>
      </c>
      <c r="F67" s="589"/>
      <c r="G67" s="589"/>
      <c r="H67" s="584"/>
    </row>
    <row r="68" spans="2:8" ht="34.5" customHeight="1">
      <c r="B68" s="255" t="s">
        <v>290</v>
      </c>
      <c r="C68" s="256" t="s">
        <v>291</v>
      </c>
      <c r="D68" s="263">
        <v>1056</v>
      </c>
      <c r="E68" s="589"/>
      <c r="F68" s="589"/>
      <c r="G68" s="589"/>
      <c r="H68" s="584"/>
    </row>
    <row r="69" spans="2:8" ht="34.5" customHeight="1">
      <c r="B69" s="255" t="s">
        <v>292</v>
      </c>
      <c r="C69" s="256" t="s">
        <v>293</v>
      </c>
      <c r="D69" s="263">
        <v>1057</v>
      </c>
      <c r="E69" s="589"/>
      <c r="F69" s="589"/>
      <c r="G69" s="589"/>
      <c r="H69" s="584"/>
    </row>
    <row r="70" spans="2:8" ht="34.5" customHeight="1">
      <c r="B70" s="268"/>
      <c r="C70" s="269" t="s">
        <v>294</v>
      </c>
      <c r="D70" s="264">
        <v>1058</v>
      </c>
      <c r="E70" s="589"/>
      <c r="F70" s="589">
        <f>(F66-F67+F68-F69)</f>
        <v>2468</v>
      </c>
      <c r="G70" s="589">
        <f>(G66-G67+G68-G69)</f>
        <v>562</v>
      </c>
      <c r="H70" s="589">
        <f>(H66-H67+H68-H69)</f>
        <v>347</v>
      </c>
    </row>
    <row r="71" spans="2:8" ht="34.5" customHeight="1">
      <c r="B71" s="270"/>
      <c r="C71" s="271" t="s">
        <v>295</v>
      </c>
      <c r="D71" s="264">
        <v>1059</v>
      </c>
      <c r="E71" s="589">
        <f>(E67-E66+E69-E68)</f>
        <v>503</v>
      </c>
      <c r="F71" s="589"/>
      <c r="G71" s="589"/>
      <c r="H71" s="584"/>
    </row>
    <row r="72" spans="2:8" ht="34.5" customHeight="1">
      <c r="B72" s="255"/>
      <c r="C72" s="272" t="s">
        <v>296</v>
      </c>
      <c r="D72" s="263"/>
      <c r="E72" s="589"/>
      <c r="F72" s="589"/>
      <c r="G72" s="589"/>
      <c r="H72" s="584"/>
    </row>
    <row r="73" spans="2:8" ht="34.5" customHeight="1">
      <c r="B73" s="255">
        <v>721</v>
      </c>
      <c r="C73" s="272" t="s">
        <v>297</v>
      </c>
      <c r="D73" s="263">
        <v>1060</v>
      </c>
      <c r="E73" s="589"/>
      <c r="F73" s="589"/>
      <c r="G73" s="589"/>
      <c r="H73" s="584"/>
    </row>
    <row r="74" spans="2:8" ht="34.5" customHeight="1">
      <c r="B74" s="255" t="s">
        <v>298</v>
      </c>
      <c r="C74" s="272" t="s">
        <v>299</v>
      </c>
      <c r="D74" s="263">
        <v>1061</v>
      </c>
      <c r="E74" s="589"/>
      <c r="F74" s="589"/>
      <c r="G74" s="589"/>
      <c r="H74" s="584"/>
    </row>
    <row r="75" spans="2:8" ht="34.5" customHeight="1">
      <c r="B75" s="255" t="s">
        <v>298</v>
      </c>
      <c r="C75" s="272" t="s">
        <v>300</v>
      </c>
      <c r="D75" s="263">
        <v>1062</v>
      </c>
      <c r="E75" s="589"/>
      <c r="F75" s="589"/>
      <c r="G75" s="589"/>
      <c r="H75" s="584"/>
    </row>
    <row r="76" spans="2:8" ht="34.5" customHeight="1">
      <c r="B76" s="255">
        <v>723</v>
      </c>
      <c r="C76" s="272" t="s">
        <v>301</v>
      </c>
      <c r="D76" s="263">
        <v>1063</v>
      </c>
      <c r="E76" s="589"/>
      <c r="F76" s="589"/>
      <c r="G76" s="589"/>
      <c r="H76" s="584"/>
    </row>
    <row r="77" spans="2:8" ht="34.5" customHeight="1">
      <c r="B77" s="268"/>
      <c r="C77" s="271" t="s">
        <v>621</v>
      </c>
      <c r="D77" s="264">
        <v>1064</v>
      </c>
      <c r="E77" s="589"/>
      <c r="F77" s="606">
        <f>(F70-F71-F73-F74+F75-F76)</f>
        <v>2468</v>
      </c>
      <c r="G77" s="606">
        <f>(G70-G71-G73-G74+G75-G76)</f>
        <v>562</v>
      </c>
      <c r="H77" s="606">
        <f>(H70-H71-H73-H74+H75-H76)</f>
        <v>347</v>
      </c>
    </row>
    <row r="78" spans="2:8" ht="34.5" customHeight="1">
      <c r="B78" s="270"/>
      <c r="C78" s="271" t="s">
        <v>622</v>
      </c>
      <c r="D78" s="264">
        <v>1065</v>
      </c>
      <c r="E78" s="589">
        <f>(E71-E70+E73+E74-E75+E76)</f>
        <v>503</v>
      </c>
      <c r="F78" s="589"/>
      <c r="G78" s="589"/>
      <c r="H78" s="584"/>
    </row>
    <row r="79" spans="2:8" ht="34.5" customHeight="1">
      <c r="B79" s="273"/>
      <c r="C79" s="272" t="s">
        <v>302</v>
      </c>
      <c r="D79" s="263">
        <v>1066</v>
      </c>
      <c r="E79" s="589"/>
      <c r="F79" s="589"/>
      <c r="G79" s="589"/>
      <c r="H79" s="584"/>
    </row>
    <row r="80" spans="2:8" ht="34.5" customHeight="1">
      <c r="B80" s="273"/>
      <c r="C80" s="272" t="s">
        <v>303</v>
      </c>
      <c r="D80" s="263">
        <v>1067</v>
      </c>
      <c r="E80" s="589"/>
      <c r="F80" s="589"/>
      <c r="G80" s="589"/>
      <c r="H80" s="584"/>
    </row>
    <row r="81" spans="2:8" ht="34.5" customHeight="1">
      <c r="B81" s="273"/>
      <c r="C81" s="272" t="s">
        <v>623</v>
      </c>
      <c r="D81" s="263">
        <v>1068</v>
      </c>
      <c r="E81" s="583"/>
      <c r="F81" s="589"/>
      <c r="G81" s="590"/>
      <c r="H81" s="584"/>
    </row>
    <row r="82" spans="2:8" ht="34.5" customHeight="1">
      <c r="B82" s="273"/>
      <c r="C82" s="272" t="s">
        <v>624</v>
      </c>
      <c r="D82" s="263">
        <v>1069</v>
      </c>
      <c r="E82" s="591"/>
      <c r="F82" s="592"/>
      <c r="G82" s="593"/>
      <c r="H82" s="594"/>
    </row>
    <row r="83" spans="2:8" ht="34.5" customHeight="1">
      <c r="B83" s="273"/>
      <c r="C83" s="272" t="s">
        <v>625</v>
      </c>
      <c r="D83" s="263"/>
      <c r="E83" s="595"/>
      <c r="F83" s="596"/>
      <c r="G83" s="597"/>
      <c r="H83" s="584"/>
    </row>
    <row r="84" spans="2:8" ht="34.5" customHeight="1">
      <c r="B84" s="258"/>
      <c r="C84" s="257" t="s">
        <v>100</v>
      </c>
      <c r="D84" s="263">
        <v>1070</v>
      </c>
      <c r="E84" s="598"/>
      <c r="F84" s="598"/>
      <c r="G84" s="599"/>
      <c r="H84" s="600"/>
    </row>
    <row r="85" spans="2:8" ht="34.5" customHeight="1" thickBot="1">
      <c r="B85" s="259"/>
      <c r="C85" s="260" t="s">
        <v>304</v>
      </c>
      <c r="D85" s="265">
        <v>1071</v>
      </c>
      <c r="E85" s="601"/>
      <c r="F85" s="602"/>
      <c r="G85" s="601"/>
      <c r="H85" s="603"/>
    </row>
    <row r="86" spans="4:8" ht="33.75" customHeight="1">
      <c r="D86" s="622" t="s">
        <v>821</v>
      </c>
      <c r="E86" s="604">
        <f>(E13+E20+E27+E28+E32+E33+E34+E44+E62+E64)</f>
        <v>106812</v>
      </c>
      <c r="F86" s="604">
        <f>(F13+F20+F27+F28+F32+F33+F34+F44+F62+F64)</f>
        <v>138683</v>
      </c>
      <c r="G86" s="604">
        <f>(G13+G20+G27+G28+G32+G33+G34+G44+G62+G64)</f>
        <v>152294</v>
      </c>
      <c r="H86" s="604">
        <f>(H13+H20+H27+H28+H32+H33+H34+H44+H62+H64)</f>
        <v>229791</v>
      </c>
    </row>
    <row r="87" spans="4:8" ht="27" customHeight="1">
      <c r="D87" s="605" t="s">
        <v>822</v>
      </c>
      <c r="E87" s="604">
        <f>(E31+E35+E36+E37+E38+E39+E40+E41+E52+E63+E65)</f>
        <v>107315</v>
      </c>
      <c r="F87" s="604">
        <f>(F31+F35+F36+F37+F38+F39+F40+F41+F52+F63+F65)</f>
        <v>136215</v>
      </c>
      <c r="G87" s="604">
        <f>(G31+G35+G36+G37+G38+G39+G40+G41+G52+G63+G65)</f>
        <v>151732</v>
      </c>
      <c r="H87" s="604">
        <f>(H31+H35+H36+H37+H38+H39+H40+H41+H52+H63+H65)</f>
        <v>229444</v>
      </c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8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58"/>
  <sheetViews>
    <sheetView showGridLines="0"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87" customWidth="1"/>
    <col min="4" max="7" width="25.28125" style="14" customWidth="1"/>
    <col min="8" max="16384" width="9.140625" style="14" customWidth="1"/>
  </cols>
  <sheetData>
    <row r="2" ht="15.75">
      <c r="G2" s="74"/>
    </row>
    <row r="3" ht="24.75" customHeight="1">
      <c r="G3" s="74" t="s">
        <v>753</v>
      </c>
    </row>
    <row r="4" spans="2:7" s="71" customFormat="1" ht="24.75" customHeight="1">
      <c r="B4" s="734" t="s">
        <v>51</v>
      </c>
      <c r="C4" s="734"/>
      <c r="D4" s="734"/>
      <c r="E4" s="734"/>
      <c r="F4" s="734"/>
      <c r="G4" s="734"/>
    </row>
    <row r="5" spans="2:7" s="71" customFormat="1" ht="24.75" customHeight="1">
      <c r="B5" s="734" t="s">
        <v>888</v>
      </c>
      <c r="C5" s="734"/>
      <c r="D5" s="734"/>
      <c r="E5" s="734"/>
      <c r="F5" s="734"/>
      <c r="G5" s="734"/>
    </row>
    <row r="6" ht="18.75" customHeight="1" thickBot="1">
      <c r="G6" s="74" t="s">
        <v>658</v>
      </c>
    </row>
    <row r="7" spans="2:7" ht="30" customHeight="1">
      <c r="B7" s="735" t="s">
        <v>99</v>
      </c>
      <c r="C7" s="737" t="s">
        <v>48</v>
      </c>
      <c r="D7" s="739" t="s">
        <v>80</v>
      </c>
      <c r="E7" s="739"/>
      <c r="F7" s="739"/>
      <c r="G7" s="740"/>
    </row>
    <row r="8" spans="2:7" ht="69" customHeight="1" thickBot="1">
      <c r="B8" s="736"/>
      <c r="C8" s="738"/>
      <c r="D8" s="241" t="s">
        <v>889</v>
      </c>
      <c r="E8" s="241" t="s">
        <v>860</v>
      </c>
      <c r="F8" s="241" t="s">
        <v>890</v>
      </c>
      <c r="G8" s="242" t="s">
        <v>862</v>
      </c>
    </row>
    <row r="9" spans="2:7" ht="30" customHeight="1">
      <c r="B9" s="240" t="s">
        <v>206</v>
      </c>
      <c r="C9" s="243"/>
      <c r="D9" s="468"/>
      <c r="E9" s="468"/>
      <c r="F9" s="468"/>
      <c r="G9" s="476"/>
    </row>
    <row r="10" spans="2:7" ht="33.75" customHeight="1">
      <c r="B10" s="237" t="s">
        <v>207</v>
      </c>
      <c r="C10" s="244">
        <v>3001</v>
      </c>
      <c r="D10" s="428">
        <f>SUM(D11:D13)</f>
        <v>106562</v>
      </c>
      <c r="E10" s="428">
        <f>SUM(E11:E13)</f>
        <v>137183</v>
      </c>
      <c r="F10" s="428">
        <f>SUM(F11:F13)</f>
        <v>149544</v>
      </c>
      <c r="G10" s="428">
        <f>SUM(G11:G13)</f>
        <v>226091</v>
      </c>
    </row>
    <row r="11" spans="2:7" ht="30" customHeight="1">
      <c r="B11" s="238" t="s">
        <v>52</v>
      </c>
      <c r="C11" s="244">
        <v>3002</v>
      </c>
      <c r="D11" s="539">
        <v>105672</v>
      </c>
      <c r="E11" s="478">
        <v>135403</v>
      </c>
      <c r="F11" s="428">
        <v>146874</v>
      </c>
      <c r="G11" s="430">
        <v>222131</v>
      </c>
    </row>
    <row r="12" spans="2:7" ht="30" customHeight="1">
      <c r="B12" s="238" t="s">
        <v>53</v>
      </c>
      <c r="C12" s="244">
        <v>3003</v>
      </c>
      <c r="D12" s="468">
        <v>800</v>
      </c>
      <c r="E12" s="428">
        <v>1600</v>
      </c>
      <c r="F12" s="428">
        <v>2400</v>
      </c>
      <c r="G12" s="430">
        <v>3600</v>
      </c>
    </row>
    <row r="13" spans="2:7" ht="30" customHeight="1">
      <c r="B13" s="238" t="s">
        <v>54</v>
      </c>
      <c r="C13" s="244">
        <v>3004</v>
      </c>
      <c r="D13" s="428">
        <v>90</v>
      </c>
      <c r="E13" s="428">
        <v>180</v>
      </c>
      <c r="F13" s="428">
        <v>270</v>
      </c>
      <c r="G13" s="430">
        <v>360</v>
      </c>
    </row>
    <row r="14" spans="2:7" ht="30" customHeight="1">
      <c r="B14" s="237" t="s">
        <v>208</v>
      </c>
      <c r="C14" s="244">
        <v>3005</v>
      </c>
      <c r="D14" s="428">
        <f>SUM(D15:D19)</f>
        <v>106402</v>
      </c>
      <c r="E14" s="428">
        <f>SUM(E15:E19)</f>
        <v>134023</v>
      </c>
      <c r="F14" s="428">
        <f>SUM(F15:F19)</f>
        <v>146384</v>
      </c>
      <c r="G14" s="428">
        <f>SUM(G15:G19)</f>
        <v>222931</v>
      </c>
    </row>
    <row r="15" spans="2:7" ht="30" customHeight="1">
      <c r="B15" s="238" t="s">
        <v>55</v>
      </c>
      <c r="C15" s="244">
        <v>3006</v>
      </c>
      <c r="D15" s="428">
        <v>95429</v>
      </c>
      <c r="E15" s="428">
        <v>114215</v>
      </c>
      <c r="F15" s="428">
        <v>119078</v>
      </c>
      <c r="G15" s="430">
        <v>186579</v>
      </c>
    </row>
    <row r="16" spans="2:7" ht="27" customHeight="1">
      <c r="B16" s="238" t="s">
        <v>209</v>
      </c>
      <c r="C16" s="244">
        <v>3007</v>
      </c>
      <c r="D16" s="428">
        <v>6973</v>
      </c>
      <c r="E16" s="428">
        <v>13808</v>
      </c>
      <c r="F16" s="428">
        <v>20606</v>
      </c>
      <c r="G16" s="430">
        <v>27752</v>
      </c>
    </row>
    <row r="17" spans="2:7" ht="30" customHeight="1">
      <c r="B17" s="238" t="s">
        <v>56</v>
      </c>
      <c r="C17" s="244">
        <v>3008</v>
      </c>
      <c r="D17" s="428">
        <v>400</v>
      </c>
      <c r="E17" s="428">
        <v>800</v>
      </c>
      <c r="F17" s="428">
        <v>900</v>
      </c>
      <c r="G17" s="430">
        <v>1200</v>
      </c>
    </row>
    <row r="18" spans="2:7" ht="30" customHeight="1">
      <c r="B18" s="238" t="s">
        <v>57</v>
      </c>
      <c r="C18" s="244">
        <v>3009</v>
      </c>
      <c r="D18" s="428"/>
      <c r="E18" s="428"/>
      <c r="F18" s="428"/>
      <c r="G18" s="430"/>
    </row>
    <row r="19" spans="2:7" ht="30" customHeight="1">
      <c r="B19" s="238" t="s">
        <v>210</v>
      </c>
      <c r="C19" s="244">
        <v>3010</v>
      </c>
      <c r="D19" s="428">
        <v>3600</v>
      </c>
      <c r="E19" s="428">
        <v>5200</v>
      </c>
      <c r="F19" s="428">
        <v>5800</v>
      </c>
      <c r="G19" s="430">
        <v>7400</v>
      </c>
    </row>
    <row r="20" spans="2:7" ht="30" customHeight="1">
      <c r="B20" s="237" t="s">
        <v>211</v>
      </c>
      <c r="C20" s="244">
        <v>3011</v>
      </c>
      <c r="D20" s="428">
        <f>(D10-D14)</f>
        <v>160</v>
      </c>
      <c r="E20" s="428">
        <f>(E10-E14)</f>
        <v>3160</v>
      </c>
      <c r="F20" s="428">
        <f>(F10-F14)</f>
        <v>3160</v>
      </c>
      <c r="G20" s="428">
        <f>(G10-G14)</f>
        <v>3160</v>
      </c>
    </row>
    <row r="21" spans="2:7" ht="30" customHeight="1">
      <c r="B21" s="237" t="s">
        <v>212</v>
      </c>
      <c r="C21" s="244">
        <v>3012</v>
      </c>
      <c r="D21" s="469"/>
      <c r="E21" s="469"/>
      <c r="F21" s="469"/>
      <c r="G21" s="493"/>
    </row>
    <row r="22" spans="2:7" ht="30" customHeight="1">
      <c r="B22" s="237" t="s">
        <v>32</v>
      </c>
      <c r="C22" s="244"/>
      <c r="D22" s="428"/>
      <c r="E22" s="428"/>
      <c r="F22" s="428"/>
      <c r="G22" s="430"/>
    </row>
    <row r="23" spans="2:7" ht="30" customHeight="1">
      <c r="B23" s="237" t="s">
        <v>213</v>
      </c>
      <c r="C23" s="244">
        <v>3013</v>
      </c>
      <c r="D23" s="428">
        <f>SUM(D24:D28)</f>
        <v>0</v>
      </c>
      <c r="E23" s="428">
        <f>SUM(E24:E28)</f>
        <v>0</v>
      </c>
      <c r="F23" s="428">
        <f>SUM(F24:F28)</f>
        <v>0</v>
      </c>
      <c r="G23" s="428">
        <f>SUM(G24:G28)</f>
        <v>0</v>
      </c>
    </row>
    <row r="24" spans="2:7" ht="30" customHeight="1">
      <c r="B24" s="238" t="s">
        <v>33</v>
      </c>
      <c r="C24" s="244">
        <v>3014</v>
      </c>
      <c r="D24" s="468"/>
      <c r="E24" s="468"/>
      <c r="F24" s="468"/>
      <c r="G24" s="476"/>
    </row>
    <row r="25" spans="2:7" ht="30" customHeight="1">
      <c r="B25" s="238" t="s">
        <v>214</v>
      </c>
      <c r="C25" s="244">
        <v>3015</v>
      </c>
      <c r="D25" s="428"/>
      <c r="E25" s="428"/>
      <c r="F25" s="428"/>
      <c r="G25" s="430"/>
    </row>
    <row r="26" spans="2:7" ht="36" customHeight="1">
      <c r="B26" s="238" t="s">
        <v>34</v>
      </c>
      <c r="C26" s="244">
        <v>3016</v>
      </c>
      <c r="D26" s="428"/>
      <c r="E26" s="428"/>
      <c r="F26" s="428"/>
      <c r="G26" s="430"/>
    </row>
    <row r="27" spans="2:7" ht="30" customHeight="1">
      <c r="B27" s="238" t="s">
        <v>35</v>
      </c>
      <c r="C27" s="244">
        <v>3017</v>
      </c>
      <c r="D27" s="428"/>
      <c r="E27" s="428"/>
      <c r="F27" s="428"/>
      <c r="G27" s="430"/>
    </row>
    <row r="28" spans="2:7" ht="33.75" customHeight="1">
      <c r="B28" s="238" t="s">
        <v>36</v>
      </c>
      <c r="C28" s="244">
        <v>3018</v>
      </c>
      <c r="D28" s="428"/>
      <c r="E28" s="428"/>
      <c r="F28" s="428"/>
      <c r="G28" s="430"/>
    </row>
    <row r="29" spans="2:7" ht="33.75" customHeight="1">
      <c r="B29" s="237" t="s">
        <v>215</v>
      </c>
      <c r="C29" s="244">
        <v>3019</v>
      </c>
      <c r="D29" s="428">
        <f>SUM(D30:D32)</f>
        <v>160</v>
      </c>
      <c r="E29" s="428">
        <f>SUM(E30:E32)</f>
        <v>3160</v>
      </c>
      <c r="F29" s="428">
        <f>SUM(F30:F32)</f>
        <v>3160</v>
      </c>
      <c r="G29" s="428">
        <f>SUM(G30:G32)</f>
        <v>3160</v>
      </c>
    </row>
    <row r="30" spans="2:7" ht="30" customHeight="1">
      <c r="B30" s="238" t="s">
        <v>37</v>
      </c>
      <c r="C30" s="244">
        <v>3020</v>
      </c>
      <c r="D30" s="428"/>
      <c r="E30" s="428"/>
      <c r="F30" s="428"/>
      <c r="G30" s="430"/>
    </row>
    <row r="31" spans="2:7" ht="30" customHeight="1">
      <c r="B31" s="238" t="s">
        <v>216</v>
      </c>
      <c r="C31" s="244">
        <v>3021</v>
      </c>
      <c r="D31" s="428"/>
      <c r="E31" s="428"/>
      <c r="F31" s="428"/>
      <c r="G31" s="430"/>
    </row>
    <row r="32" spans="2:7" ht="33.75" customHeight="1">
      <c r="B32" s="238" t="s">
        <v>38</v>
      </c>
      <c r="C32" s="244">
        <v>3022</v>
      </c>
      <c r="D32" s="428">
        <v>160</v>
      </c>
      <c r="E32" s="428">
        <v>3160</v>
      </c>
      <c r="F32" s="428">
        <v>3160</v>
      </c>
      <c r="G32" s="430">
        <v>3160</v>
      </c>
    </row>
    <row r="33" spans="2:7" ht="30" customHeight="1">
      <c r="B33" s="237" t="s">
        <v>217</v>
      </c>
      <c r="C33" s="244">
        <v>3023</v>
      </c>
      <c r="D33" s="428"/>
      <c r="E33" s="428"/>
      <c r="F33" s="428"/>
      <c r="G33" s="430"/>
    </row>
    <row r="34" spans="2:7" ht="30" customHeight="1">
      <c r="B34" s="237" t="s">
        <v>218</v>
      </c>
      <c r="C34" s="244">
        <v>3024</v>
      </c>
      <c r="D34" s="469">
        <f>(D29-D23)</f>
        <v>160</v>
      </c>
      <c r="E34" s="469">
        <f>(E29-E23)</f>
        <v>3160</v>
      </c>
      <c r="F34" s="469">
        <f>(F29-F23)</f>
        <v>3160</v>
      </c>
      <c r="G34" s="469">
        <f>(G29-G23)</f>
        <v>3160</v>
      </c>
    </row>
    <row r="35" spans="2:7" ht="30" customHeight="1">
      <c r="B35" s="237" t="s">
        <v>39</v>
      </c>
      <c r="C35" s="244"/>
      <c r="D35" s="428"/>
      <c r="E35" s="428"/>
      <c r="F35" s="428"/>
      <c r="G35" s="430"/>
    </row>
    <row r="36" spans="2:7" ht="30" customHeight="1">
      <c r="B36" s="237" t="s">
        <v>219</v>
      </c>
      <c r="C36" s="244">
        <v>3025</v>
      </c>
      <c r="D36" s="428">
        <f>SUM(D37:D41)</f>
        <v>0</v>
      </c>
      <c r="E36" s="428">
        <f>SUM(E37:E41)</f>
        <v>0</v>
      </c>
      <c r="F36" s="428">
        <f>SUM(F37:F41)</f>
        <v>0</v>
      </c>
      <c r="G36" s="428">
        <f>SUM(G37:G41)</f>
        <v>0</v>
      </c>
    </row>
    <row r="37" spans="2:7" ht="30" customHeight="1">
      <c r="B37" s="238" t="s">
        <v>40</v>
      </c>
      <c r="C37" s="244">
        <v>3026</v>
      </c>
      <c r="D37" s="468"/>
      <c r="E37" s="468"/>
      <c r="F37" s="468"/>
      <c r="G37" s="476"/>
    </row>
    <row r="38" spans="2:7" ht="30" customHeight="1">
      <c r="B38" s="238" t="s">
        <v>135</v>
      </c>
      <c r="C38" s="244">
        <v>3027</v>
      </c>
      <c r="D38" s="428"/>
      <c r="E38" s="428"/>
      <c r="F38" s="428"/>
      <c r="G38" s="430"/>
    </row>
    <row r="39" spans="2:7" ht="30" customHeight="1">
      <c r="B39" s="238" t="s">
        <v>136</v>
      </c>
      <c r="C39" s="244">
        <v>3028</v>
      </c>
      <c r="D39" s="428"/>
      <c r="E39" s="428"/>
      <c r="F39" s="428"/>
      <c r="G39" s="430"/>
    </row>
    <row r="40" spans="2:7" ht="30" customHeight="1">
      <c r="B40" s="238" t="s">
        <v>137</v>
      </c>
      <c r="C40" s="244">
        <v>3029</v>
      </c>
      <c r="D40" s="428"/>
      <c r="E40" s="428"/>
      <c r="F40" s="428"/>
      <c r="G40" s="430"/>
    </row>
    <row r="41" spans="2:7" ht="33" customHeight="1">
      <c r="B41" s="238" t="s">
        <v>138</v>
      </c>
      <c r="C41" s="244">
        <v>3030</v>
      </c>
      <c r="D41" s="428"/>
      <c r="E41" s="428"/>
      <c r="F41" s="428"/>
      <c r="G41" s="430"/>
    </row>
    <row r="42" spans="2:7" ht="30" customHeight="1">
      <c r="B42" s="237" t="s">
        <v>220</v>
      </c>
      <c r="C42" s="244">
        <v>3031</v>
      </c>
      <c r="D42" s="428">
        <f>SUM(D43:D48)</f>
        <v>0</v>
      </c>
      <c r="E42" s="428">
        <f>SUM(E43:E48)</f>
        <v>0</v>
      </c>
      <c r="F42" s="428">
        <f>SUM(F43:F48)</f>
        <v>0</v>
      </c>
      <c r="G42" s="428">
        <f>SUM(G43:G48)</f>
        <v>0</v>
      </c>
    </row>
    <row r="43" spans="2:7" ht="30" customHeight="1">
      <c r="B43" s="238" t="s">
        <v>41</v>
      </c>
      <c r="C43" s="244">
        <v>3032</v>
      </c>
      <c r="D43" s="428"/>
      <c r="E43" s="428"/>
      <c r="F43" s="428"/>
      <c r="G43" s="430"/>
    </row>
    <row r="44" spans="2:7" ht="30" customHeight="1">
      <c r="B44" s="238" t="s">
        <v>221</v>
      </c>
      <c r="C44" s="244">
        <v>3033</v>
      </c>
      <c r="D44" s="428"/>
      <c r="E44" s="428"/>
      <c r="F44" s="428"/>
      <c r="G44" s="430"/>
    </row>
    <row r="45" spans="2:7" ht="30" customHeight="1">
      <c r="B45" s="238" t="s">
        <v>222</v>
      </c>
      <c r="C45" s="244">
        <v>3034</v>
      </c>
      <c r="D45" s="428"/>
      <c r="E45" s="428"/>
      <c r="F45" s="428"/>
      <c r="G45" s="430"/>
    </row>
    <row r="46" spans="2:7" ht="30" customHeight="1">
      <c r="B46" s="238" t="s">
        <v>223</v>
      </c>
      <c r="C46" s="244">
        <v>3035</v>
      </c>
      <c r="D46" s="428"/>
      <c r="E46" s="428"/>
      <c r="F46" s="428"/>
      <c r="G46" s="430"/>
    </row>
    <row r="47" spans="2:7" ht="30" customHeight="1">
      <c r="B47" s="238" t="s">
        <v>224</v>
      </c>
      <c r="C47" s="244">
        <v>3036</v>
      </c>
      <c r="D47" s="428"/>
      <c r="E47" s="428"/>
      <c r="F47" s="428"/>
      <c r="G47" s="430"/>
    </row>
    <row r="48" spans="2:7" ht="30" customHeight="1">
      <c r="B48" s="238" t="s">
        <v>225</v>
      </c>
      <c r="C48" s="244">
        <v>3037</v>
      </c>
      <c r="D48" s="428"/>
      <c r="E48" s="428"/>
      <c r="F48" s="428"/>
      <c r="G48" s="430"/>
    </row>
    <row r="49" spans="2:7" ht="30" customHeight="1">
      <c r="B49" s="237" t="s">
        <v>226</v>
      </c>
      <c r="C49" s="244">
        <v>3038</v>
      </c>
      <c r="D49" s="428"/>
      <c r="E49" s="428"/>
      <c r="F49" s="428"/>
      <c r="G49" s="430"/>
    </row>
    <row r="50" spans="2:7" ht="30" customHeight="1">
      <c r="B50" s="237" t="s">
        <v>227</v>
      </c>
      <c r="C50" s="244">
        <v>3039</v>
      </c>
      <c r="D50" s="428"/>
      <c r="E50" s="428"/>
      <c r="F50" s="428"/>
      <c r="G50" s="430"/>
    </row>
    <row r="51" spans="2:7" ht="30" customHeight="1">
      <c r="B51" s="237" t="s">
        <v>613</v>
      </c>
      <c r="C51" s="244">
        <v>3040</v>
      </c>
      <c r="D51" s="428">
        <f>(D10+D23+D36)</f>
        <v>106562</v>
      </c>
      <c r="E51" s="428">
        <f>(E10+E23+E36)</f>
        <v>137183</v>
      </c>
      <c r="F51" s="428">
        <f>(F10+F23+F36)</f>
        <v>149544</v>
      </c>
      <c r="G51" s="428">
        <f>(G10+G23+G36)</f>
        <v>226091</v>
      </c>
    </row>
    <row r="52" spans="2:7" ht="30" customHeight="1">
      <c r="B52" s="237" t="s">
        <v>614</v>
      </c>
      <c r="C52" s="244">
        <v>3041</v>
      </c>
      <c r="D52" s="428">
        <f>(D14+D29+D42)</f>
        <v>106562</v>
      </c>
      <c r="E52" s="428">
        <f>(E14+E29+E42)</f>
        <v>137183</v>
      </c>
      <c r="F52" s="428">
        <f>(F14+F29+F42)</f>
        <v>149544</v>
      </c>
      <c r="G52" s="428">
        <f>(G14+G29+G42)</f>
        <v>226091</v>
      </c>
    </row>
    <row r="53" spans="2:7" ht="30" customHeight="1">
      <c r="B53" s="237" t="s">
        <v>615</v>
      </c>
      <c r="C53" s="244">
        <v>3042</v>
      </c>
      <c r="D53" s="428">
        <f>(D51-D52)</f>
        <v>0</v>
      </c>
      <c r="E53" s="428">
        <f>(E51-E52)</f>
        <v>0</v>
      </c>
      <c r="F53" s="428">
        <f>(F51-F52)</f>
        <v>0</v>
      </c>
      <c r="G53" s="428">
        <f>(G51-G52)</f>
        <v>0</v>
      </c>
    </row>
    <row r="54" spans="2:7" ht="30" customHeight="1">
      <c r="B54" s="237" t="s">
        <v>616</v>
      </c>
      <c r="C54" s="244">
        <v>3043</v>
      </c>
      <c r="D54" s="428">
        <f>(D52-D51)</f>
        <v>0</v>
      </c>
      <c r="E54" s="428">
        <f>(E52-E51)</f>
        <v>0</v>
      </c>
      <c r="F54" s="428">
        <f>(F52-F51)</f>
        <v>0</v>
      </c>
      <c r="G54" s="428">
        <f>(G52-G51)</f>
        <v>0</v>
      </c>
    </row>
    <row r="55" spans="2:7" ht="30" customHeight="1">
      <c r="B55" s="237" t="s">
        <v>228</v>
      </c>
      <c r="C55" s="244">
        <v>3044</v>
      </c>
      <c r="D55" s="428">
        <v>500</v>
      </c>
      <c r="E55" s="428">
        <v>500</v>
      </c>
      <c r="F55" s="428">
        <v>500</v>
      </c>
      <c r="G55" s="430">
        <v>500</v>
      </c>
    </row>
    <row r="56" spans="2:7" ht="30" customHeight="1">
      <c r="B56" s="237" t="s">
        <v>229</v>
      </c>
      <c r="C56" s="244">
        <v>3045</v>
      </c>
      <c r="D56" s="428"/>
      <c r="E56" s="428"/>
      <c r="F56" s="428"/>
      <c r="G56" s="430"/>
    </row>
    <row r="57" spans="2:7" ht="30" customHeight="1">
      <c r="B57" s="237" t="s">
        <v>139</v>
      </c>
      <c r="C57" s="244">
        <v>3046</v>
      </c>
      <c r="D57" s="428"/>
      <c r="E57" s="428"/>
      <c r="F57" s="428"/>
      <c r="G57" s="430"/>
    </row>
    <row r="58" spans="2:7" ht="30" customHeight="1" thickBot="1">
      <c r="B58" s="239" t="s">
        <v>617</v>
      </c>
      <c r="C58" s="245">
        <v>3047</v>
      </c>
      <c r="D58" s="431">
        <f>(D53-D54+D55+D56-D57)</f>
        <v>500</v>
      </c>
      <c r="E58" s="431">
        <f>(E53-E54+E55+E56-E57)</f>
        <v>500</v>
      </c>
      <c r="F58" s="431">
        <f>(F53-F54+F55+F56-F57)</f>
        <v>500</v>
      </c>
      <c r="G58" s="431">
        <f>(G53-G54+G55+G56-G57)</f>
        <v>500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J23"/>
  <sheetViews>
    <sheetView showGridLines="0" zoomScalePageLayoutView="0" workbookViewId="0" topLeftCell="A7">
      <selection activeCell="H19" sqref="H19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71"/>
      <c r="C1" s="71"/>
      <c r="D1" s="71"/>
      <c r="E1" s="71"/>
      <c r="F1" s="71"/>
      <c r="G1" s="74" t="s">
        <v>754</v>
      </c>
    </row>
    <row r="2" spans="2:6" ht="15.75">
      <c r="B2" s="71"/>
      <c r="C2" s="71"/>
      <c r="D2" s="71"/>
      <c r="E2" s="71"/>
      <c r="F2" s="71"/>
    </row>
    <row r="5" spans="2:9" ht="22.5" customHeight="1">
      <c r="B5" s="742" t="s">
        <v>564</v>
      </c>
      <c r="C5" s="742"/>
      <c r="D5" s="742"/>
      <c r="E5" s="742"/>
      <c r="F5" s="742"/>
      <c r="G5" s="742"/>
      <c r="H5" s="72"/>
      <c r="I5" s="72"/>
    </row>
    <row r="6" spans="7:9" ht="15.75">
      <c r="G6" s="73"/>
      <c r="H6" s="73"/>
      <c r="I6" s="73"/>
    </row>
    <row r="7" ht="16.5" thickBot="1">
      <c r="G7" s="74" t="s">
        <v>60</v>
      </c>
    </row>
    <row r="8" spans="2:10" s="75" customFormat="1" ht="18" customHeight="1">
      <c r="B8" s="743" t="s">
        <v>884</v>
      </c>
      <c r="C8" s="744"/>
      <c r="D8" s="744"/>
      <c r="E8" s="744"/>
      <c r="F8" s="744"/>
      <c r="G8" s="745"/>
      <c r="J8" s="76"/>
    </row>
    <row r="9" spans="2:7" s="75" customFormat="1" ht="21.75" customHeight="1" thickBot="1">
      <c r="B9" s="746"/>
      <c r="C9" s="747"/>
      <c r="D9" s="747"/>
      <c r="E9" s="747"/>
      <c r="F9" s="747"/>
      <c r="G9" s="748"/>
    </row>
    <row r="10" spans="2:7" s="75" customFormat="1" ht="54.75" customHeight="1">
      <c r="B10" s="232" t="s">
        <v>565</v>
      </c>
      <c r="C10" s="190" t="s">
        <v>24</v>
      </c>
      <c r="D10" s="190" t="s">
        <v>566</v>
      </c>
      <c r="E10" s="190" t="s">
        <v>734</v>
      </c>
      <c r="F10" s="190" t="s">
        <v>567</v>
      </c>
      <c r="G10" s="233" t="s">
        <v>568</v>
      </c>
    </row>
    <row r="11" spans="2:7" s="75" customFormat="1" ht="17.25" customHeight="1" thickBot="1">
      <c r="B11" s="234"/>
      <c r="C11" s="191">
        <v>1</v>
      </c>
      <c r="D11" s="191">
        <v>2</v>
      </c>
      <c r="E11" s="191">
        <v>3</v>
      </c>
      <c r="F11" s="191" t="s">
        <v>569</v>
      </c>
      <c r="G11" s="235">
        <v>5</v>
      </c>
    </row>
    <row r="12" spans="2:7" s="75" customFormat="1" ht="33" customHeight="1">
      <c r="B12" s="86" t="s">
        <v>570</v>
      </c>
      <c r="C12" s="468">
        <v>39209</v>
      </c>
      <c r="D12" s="468">
        <v>10379</v>
      </c>
      <c r="E12" s="468">
        <v>10379</v>
      </c>
      <c r="F12" s="540">
        <f>D12-E12</f>
        <v>0</v>
      </c>
      <c r="G12" s="541"/>
    </row>
    <row r="13" spans="2:7" s="75" customFormat="1" ht="33" customHeight="1">
      <c r="B13" s="392" t="s">
        <v>571</v>
      </c>
      <c r="C13" s="428"/>
      <c r="D13" s="428"/>
      <c r="E13" s="428"/>
      <c r="F13" s="540"/>
      <c r="G13" s="538"/>
    </row>
    <row r="14" spans="2:7" s="75" customFormat="1" ht="33" customHeight="1" thickBot="1">
      <c r="B14" s="391" t="s">
        <v>21</v>
      </c>
      <c r="C14" s="431">
        <v>39209</v>
      </c>
      <c r="D14" s="431">
        <v>10379</v>
      </c>
      <c r="E14" s="431">
        <v>10379</v>
      </c>
      <c r="F14" s="540">
        <f>D14-E14</f>
        <v>0</v>
      </c>
      <c r="G14" s="490"/>
    </row>
    <row r="15" spans="2:7" s="75" customFormat="1" ht="42.75" customHeight="1" thickBot="1">
      <c r="B15" s="77"/>
      <c r="C15" s="78"/>
      <c r="D15" s="79"/>
      <c r="E15" s="80"/>
      <c r="F15" s="81" t="s">
        <v>60</v>
      </c>
      <c r="G15" s="81"/>
    </row>
    <row r="16" spans="2:8" s="75" customFormat="1" ht="33" customHeight="1">
      <c r="B16" s="749" t="s">
        <v>885</v>
      </c>
      <c r="C16" s="750"/>
      <c r="D16" s="750"/>
      <c r="E16" s="750"/>
      <c r="F16" s="712"/>
      <c r="G16" s="82"/>
      <c r="H16" s="83"/>
    </row>
    <row r="17" spans="2:7" s="75" customFormat="1" ht="19.5" thickBot="1">
      <c r="B17" s="236"/>
      <c r="C17" s="191" t="s">
        <v>572</v>
      </c>
      <c r="D17" s="191" t="s">
        <v>573</v>
      </c>
      <c r="E17" s="191" t="s">
        <v>574</v>
      </c>
      <c r="F17" s="192" t="s">
        <v>575</v>
      </c>
      <c r="G17" s="84"/>
    </row>
    <row r="18" spans="2:7" s="75" customFormat="1" ht="33" customHeight="1">
      <c r="B18" s="86" t="s">
        <v>570</v>
      </c>
      <c r="C18" s="540"/>
      <c r="D18" s="540"/>
      <c r="E18" s="540"/>
      <c r="F18" s="540"/>
      <c r="G18" s="27"/>
    </row>
    <row r="19" spans="2:8" ht="33" customHeight="1">
      <c r="B19" s="390" t="s">
        <v>571</v>
      </c>
      <c r="C19" s="428"/>
      <c r="D19" s="428"/>
      <c r="E19" s="469"/>
      <c r="F19" s="430"/>
      <c r="G19" s="27"/>
      <c r="H19" s="27"/>
    </row>
    <row r="20" spans="2:8" ht="33" customHeight="1" thickBot="1">
      <c r="B20" s="391" t="s">
        <v>21</v>
      </c>
      <c r="C20" s="431"/>
      <c r="D20" s="431"/>
      <c r="E20" s="431"/>
      <c r="F20" s="431"/>
      <c r="G20" s="27"/>
      <c r="H20" s="27"/>
    </row>
    <row r="21" ht="33" customHeight="1">
      <c r="G21" s="74"/>
    </row>
    <row r="22" spans="2:7" ht="18.75" customHeight="1">
      <c r="B22" s="741" t="s">
        <v>576</v>
      </c>
      <c r="C22" s="741"/>
      <c r="D22" s="741"/>
      <c r="E22" s="741"/>
      <c r="F22" s="741"/>
      <c r="G22" s="741"/>
    </row>
    <row r="23" ht="18.75" customHeight="1">
      <c r="B23" s="85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5"/>
  <sheetViews>
    <sheetView showGridLines="0" zoomScale="85" zoomScaleNormal="85" zoomScalePageLayoutView="0" workbookViewId="0" topLeftCell="A22">
      <selection activeCell="H15" sqref="H15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24" t="s">
        <v>755</v>
      </c>
    </row>
    <row r="4" spans="2:9" ht="18.75">
      <c r="B4" s="757" t="s">
        <v>59</v>
      </c>
      <c r="C4" s="757"/>
      <c r="D4" s="757"/>
      <c r="E4" s="757"/>
      <c r="F4" s="757"/>
      <c r="G4" s="757"/>
      <c r="H4" s="757"/>
      <c r="I4" s="757"/>
    </row>
    <row r="5" spans="3:9" ht="16.5" thickBot="1">
      <c r="C5" s="225"/>
      <c r="D5" s="225"/>
      <c r="E5" s="225"/>
      <c r="F5" s="225"/>
      <c r="G5" s="225"/>
      <c r="H5" s="225"/>
      <c r="I5" s="224" t="s">
        <v>60</v>
      </c>
    </row>
    <row r="6" spans="2:23" ht="25.5" customHeight="1">
      <c r="B6" s="760" t="s">
        <v>612</v>
      </c>
      <c r="C6" s="762" t="s">
        <v>62</v>
      </c>
      <c r="D6" s="766" t="s">
        <v>857</v>
      </c>
      <c r="E6" s="758" t="s">
        <v>858</v>
      </c>
      <c r="F6" s="752" t="s">
        <v>859</v>
      </c>
      <c r="G6" s="752" t="s">
        <v>860</v>
      </c>
      <c r="H6" s="752" t="s">
        <v>861</v>
      </c>
      <c r="I6" s="754" t="s">
        <v>862</v>
      </c>
      <c r="J6" s="756"/>
      <c r="K6" s="751"/>
      <c r="L6" s="756"/>
      <c r="M6" s="751"/>
      <c r="N6" s="756"/>
      <c r="O6" s="751"/>
      <c r="P6" s="756"/>
      <c r="Q6" s="751"/>
      <c r="R6" s="751"/>
      <c r="S6" s="751"/>
      <c r="T6" s="227"/>
      <c r="U6" s="227"/>
      <c r="V6" s="227"/>
      <c r="W6" s="227"/>
    </row>
    <row r="7" spans="2:23" ht="36.75" customHeight="1" thickBot="1">
      <c r="B7" s="761"/>
      <c r="C7" s="763"/>
      <c r="D7" s="767"/>
      <c r="E7" s="759"/>
      <c r="F7" s="753"/>
      <c r="G7" s="753"/>
      <c r="H7" s="753"/>
      <c r="I7" s="755"/>
      <c r="J7" s="756"/>
      <c r="K7" s="756"/>
      <c r="L7" s="756"/>
      <c r="M7" s="756"/>
      <c r="N7" s="756"/>
      <c r="O7" s="751"/>
      <c r="P7" s="756"/>
      <c r="Q7" s="751"/>
      <c r="R7" s="751"/>
      <c r="S7" s="751"/>
      <c r="T7" s="227"/>
      <c r="U7" s="227"/>
      <c r="V7" s="227"/>
      <c r="W7" s="227"/>
    </row>
    <row r="8" spans="2:23" ht="36" customHeight="1">
      <c r="B8" s="385" t="s">
        <v>101</v>
      </c>
      <c r="C8" s="386" t="s">
        <v>186</v>
      </c>
      <c r="D8" s="638">
        <v>13122380</v>
      </c>
      <c r="E8" s="639">
        <v>11796989</v>
      </c>
      <c r="F8" s="639">
        <v>3968109</v>
      </c>
      <c r="G8" s="639">
        <v>7853548</v>
      </c>
      <c r="H8" s="639">
        <v>11697654</v>
      </c>
      <c r="I8" s="640">
        <v>15541759</v>
      </c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</row>
    <row r="9" spans="2:23" ht="36" customHeight="1">
      <c r="B9" s="379" t="s">
        <v>102</v>
      </c>
      <c r="C9" s="381" t="s">
        <v>187</v>
      </c>
      <c r="D9" s="641">
        <f aca="true" t="shared" si="0" ref="D9:I9">(D8/0.701)</f>
        <v>18719514.978602</v>
      </c>
      <c r="E9" s="641">
        <f t="shared" si="0"/>
        <v>16828800.285306707</v>
      </c>
      <c r="F9" s="641">
        <f t="shared" si="0"/>
        <v>5660640.513552069</v>
      </c>
      <c r="G9" s="641">
        <f t="shared" si="0"/>
        <v>11203349.500713268</v>
      </c>
      <c r="H9" s="641">
        <f t="shared" si="0"/>
        <v>16687095.577746078</v>
      </c>
      <c r="I9" s="641">
        <f t="shared" si="0"/>
        <v>22170840.228245366</v>
      </c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</row>
    <row r="10" spans="2:23" ht="36" customHeight="1">
      <c r="B10" s="379" t="s">
        <v>103</v>
      </c>
      <c r="C10" s="381" t="s">
        <v>188</v>
      </c>
      <c r="D10" s="451">
        <v>22070384</v>
      </c>
      <c r="E10" s="228">
        <v>19824000</v>
      </c>
      <c r="F10" s="228">
        <v>6673896</v>
      </c>
      <c r="G10" s="228">
        <v>13208752</v>
      </c>
      <c r="H10" s="228">
        <v>19674088</v>
      </c>
      <c r="I10" s="433">
        <v>26139424</v>
      </c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</row>
    <row r="11" spans="2:23" ht="36" customHeight="1">
      <c r="B11" s="379" t="s">
        <v>104</v>
      </c>
      <c r="C11" s="609" t="s">
        <v>189</v>
      </c>
      <c r="D11" s="451">
        <v>32</v>
      </c>
      <c r="E11" s="451">
        <v>32</v>
      </c>
      <c r="F11" s="451">
        <v>32</v>
      </c>
      <c r="G11" s="451">
        <v>31</v>
      </c>
      <c r="H11" s="228">
        <v>31</v>
      </c>
      <c r="I11" s="433">
        <v>31</v>
      </c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</row>
    <row r="12" spans="2:23" ht="36" customHeight="1">
      <c r="B12" s="379" t="s">
        <v>190</v>
      </c>
      <c r="C12" s="610" t="s">
        <v>191</v>
      </c>
      <c r="D12" s="451">
        <v>30</v>
      </c>
      <c r="E12" s="451">
        <v>30</v>
      </c>
      <c r="F12" s="451">
        <v>30</v>
      </c>
      <c r="G12" s="451">
        <v>29</v>
      </c>
      <c r="H12" s="451">
        <v>29</v>
      </c>
      <c r="I12" s="451">
        <v>29</v>
      </c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</row>
    <row r="13" spans="2:23" ht="36" customHeight="1">
      <c r="B13" s="379" t="s">
        <v>192</v>
      </c>
      <c r="C13" s="610" t="s">
        <v>193</v>
      </c>
      <c r="D13" s="451">
        <v>2</v>
      </c>
      <c r="E13" s="451">
        <v>2</v>
      </c>
      <c r="F13" s="451">
        <v>2</v>
      </c>
      <c r="G13" s="451">
        <v>2</v>
      </c>
      <c r="H13" s="228">
        <v>2</v>
      </c>
      <c r="I13" s="433">
        <v>2</v>
      </c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</row>
    <row r="14" spans="2:23" ht="36" customHeight="1">
      <c r="B14" s="379" t="s">
        <v>92</v>
      </c>
      <c r="C14" s="382" t="s">
        <v>65</v>
      </c>
      <c r="D14" s="451">
        <v>719504</v>
      </c>
      <c r="E14" s="228">
        <v>1109400</v>
      </c>
      <c r="F14" s="228">
        <v>142404</v>
      </c>
      <c r="G14" s="228">
        <v>284808</v>
      </c>
      <c r="H14" s="228">
        <v>472212</v>
      </c>
      <c r="I14" s="433">
        <v>569616</v>
      </c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</row>
    <row r="15" spans="2:23" ht="36" customHeight="1">
      <c r="B15" s="379" t="s">
        <v>93</v>
      </c>
      <c r="C15" s="611" t="s">
        <v>562</v>
      </c>
      <c r="D15" s="451">
        <v>4</v>
      </c>
      <c r="E15" s="228">
        <v>11</v>
      </c>
      <c r="F15" s="228">
        <v>4</v>
      </c>
      <c r="G15" s="228">
        <v>4</v>
      </c>
      <c r="H15" s="228">
        <v>4</v>
      </c>
      <c r="I15" s="433">
        <v>4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</row>
    <row r="16" spans="2:23" ht="36" customHeight="1">
      <c r="B16" s="379" t="s">
        <v>94</v>
      </c>
      <c r="C16" s="382" t="s">
        <v>66</v>
      </c>
      <c r="D16" s="451"/>
      <c r="E16" s="228"/>
      <c r="F16" s="228"/>
      <c r="G16" s="228"/>
      <c r="H16" s="228"/>
      <c r="I16" s="433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</row>
    <row r="17" spans="2:23" ht="36" customHeight="1">
      <c r="B17" s="379" t="s">
        <v>194</v>
      </c>
      <c r="C17" s="611" t="s">
        <v>578</v>
      </c>
      <c r="D17" s="451"/>
      <c r="E17" s="228"/>
      <c r="F17" s="228"/>
      <c r="G17" s="228"/>
      <c r="H17" s="228"/>
      <c r="I17" s="433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</row>
    <row r="18" spans="2:23" ht="36" customHeight="1">
      <c r="B18" s="379" t="s">
        <v>95</v>
      </c>
      <c r="C18" s="381" t="s">
        <v>67</v>
      </c>
      <c r="D18" s="451"/>
      <c r="E18" s="228"/>
      <c r="F18" s="228"/>
      <c r="G18" s="228"/>
      <c r="H18" s="228"/>
      <c r="I18" s="433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</row>
    <row r="19" spans="2:23" ht="36" customHeight="1">
      <c r="B19" s="379" t="s">
        <v>96</v>
      </c>
      <c r="C19" s="612" t="s">
        <v>561</v>
      </c>
      <c r="D19" s="451"/>
      <c r="E19" s="228"/>
      <c r="F19" s="228"/>
      <c r="G19" s="228"/>
      <c r="H19" s="228"/>
      <c r="I19" s="433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</row>
    <row r="20" spans="2:23" ht="36" customHeight="1">
      <c r="B20" s="379" t="s">
        <v>97</v>
      </c>
      <c r="C20" s="381" t="s">
        <v>68</v>
      </c>
      <c r="D20" s="451"/>
      <c r="E20" s="228"/>
      <c r="F20" s="228"/>
      <c r="G20" s="228"/>
      <c r="H20" s="228"/>
      <c r="I20" s="433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</row>
    <row r="21" spans="2:23" ht="36" customHeight="1">
      <c r="B21" s="379" t="s">
        <v>98</v>
      </c>
      <c r="C21" s="611" t="s">
        <v>577</v>
      </c>
      <c r="D21" s="451"/>
      <c r="E21" s="228"/>
      <c r="F21" s="228"/>
      <c r="G21" s="228"/>
      <c r="H21" s="228"/>
      <c r="I21" s="433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</row>
    <row r="22" spans="2:23" ht="36" customHeight="1">
      <c r="B22" s="379" t="s">
        <v>160</v>
      </c>
      <c r="C22" s="381" t="s">
        <v>110</v>
      </c>
      <c r="D22" s="451"/>
      <c r="E22" s="228"/>
      <c r="F22" s="228"/>
      <c r="G22" s="228"/>
      <c r="H22" s="228"/>
      <c r="I22" s="433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</row>
    <row r="23" spans="2:23" ht="36" customHeight="1">
      <c r="B23" s="379" t="s">
        <v>46</v>
      </c>
      <c r="C23" s="609" t="s">
        <v>581</v>
      </c>
      <c r="D23" s="451"/>
      <c r="E23" s="228"/>
      <c r="F23" s="228"/>
      <c r="G23" s="228"/>
      <c r="H23" s="228"/>
      <c r="I23" s="433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</row>
    <row r="24" spans="2:23" ht="36" customHeight="1">
      <c r="B24" s="379" t="s">
        <v>162</v>
      </c>
      <c r="C24" s="381" t="s">
        <v>732</v>
      </c>
      <c r="D24" s="451">
        <v>218040</v>
      </c>
      <c r="E24" s="228">
        <v>100000</v>
      </c>
      <c r="F24" s="228">
        <v>54510</v>
      </c>
      <c r="G24" s="228">
        <v>109020</v>
      </c>
      <c r="H24" s="228">
        <v>152628</v>
      </c>
      <c r="I24" s="433">
        <v>218040</v>
      </c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</row>
    <row r="25" spans="2:23" ht="36" customHeight="1">
      <c r="B25" s="379" t="s">
        <v>195</v>
      </c>
      <c r="C25" s="609" t="s">
        <v>731</v>
      </c>
      <c r="D25" s="451">
        <v>3</v>
      </c>
      <c r="E25" s="228"/>
      <c r="F25" s="228"/>
      <c r="G25" s="228"/>
      <c r="H25" s="228"/>
      <c r="I25" s="433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</row>
    <row r="26" spans="2:23" ht="36" customHeight="1">
      <c r="B26" s="379" t="s">
        <v>196</v>
      </c>
      <c r="C26" s="381" t="s">
        <v>526</v>
      </c>
      <c r="D26" s="451"/>
      <c r="E26" s="228"/>
      <c r="F26" s="228"/>
      <c r="G26" s="228"/>
      <c r="H26" s="228"/>
      <c r="I26" s="433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</row>
    <row r="27" spans="2:23" ht="36" customHeight="1">
      <c r="B27" s="379" t="s">
        <v>197</v>
      </c>
      <c r="C27" s="609" t="s">
        <v>580</v>
      </c>
      <c r="D27" s="451"/>
      <c r="E27" s="228"/>
      <c r="F27" s="228"/>
      <c r="G27" s="228"/>
      <c r="H27" s="228"/>
      <c r="I27" s="433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</row>
    <row r="28" spans="2:23" ht="36" customHeight="1">
      <c r="B28" s="379" t="s">
        <v>198</v>
      </c>
      <c r="C28" s="381" t="s">
        <v>69</v>
      </c>
      <c r="D28" s="451">
        <v>300000</v>
      </c>
      <c r="E28" s="228">
        <v>248000</v>
      </c>
      <c r="F28" s="228">
        <v>75000</v>
      </c>
      <c r="G28" s="228">
        <v>150000</v>
      </c>
      <c r="H28" s="228">
        <v>225000</v>
      </c>
      <c r="I28" s="433">
        <v>300000</v>
      </c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</row>
    <row r="29" spans="2:23" ht="36" customHeight="1">
      <c r="B29" s="379" t="s">
        <v>199</v>
      </c>
      <c r="C29" s="381" t="s">
        <v>49</v>
      </c>
      <c r="D29" s="451"/>
      <c r="E29" s="228"/>
      <c r="F29" s="228"/>
      <c r="G29" s="228"/>
      <c r="H29" s="228"/>
      <c r="I29" s="433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</row>
    <row r="30" spans="2:23" ht="36" customHeight="1">
      <c r="B30" s="379" t="s">
        <v>164</v>
      </c>
      <c r="C30" s="383" t="s">
        <v>50</v>
      </c>
      <c r="D30" s="451">
        <v>50000</v>
      </c>
      <c r="E30" s="228">
        <v>2500</v>
      </c>
      <c r="F30" s="228">
        <v>2500</v>
      </c>
      <c r="G30" s="228">
        <v>5000</v>
      </c>
      <c r="H30" s="228">
        <v>7500</v>
      </c>
      <c r="I30" s="433">
        <v>10000</v>
      </c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</row>
    <row r="31" spans="2:23" ht="36" customHeight="1">
      <c r="B31" s="379" t="s">
        <v>165</v>
      </c>
      <c r="C31" s="381" t="s">
        <v>70</v>
      </c>
      <c r="D31" s="451">
        <v>280000</v>
      </c>
      <c r="E31" s="228">
        <v>268262</v>
      </c>
      <c r="F31" s="228"/>
      <c r="G31" s="228"/>
      <c r="H31" s="228"/>
      <c r="I31" s="433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</row>
    <row r="32" spans="2:23" ht="36" customHeight="1">
      <c r="B32" s="379" t="s">
        <v>525</v>
      </c>
      <c r="C32" s="381" t="s">
        <v>72</v>
      </c>
      <c r="D32" s="451">
        <v>110000</v>
      </c>
      <c r="E32" s="228">
        <v>110000</v>
      </c>
      <c r="F32" s="228"/>
      <c r="G32" s="228"/>
      <c r="H32" s="228"/>
      <c r="I32" s="433">
        <v>385000</v>
      </c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</row>
    <row r="33" spans="2:23" ht="36" customHeight="1">
      <c r="B33" s="379" t="s">
        <v>47</v>
      </c>
      <c r="C33" s="609" t="s">
        <v>71</v>
      </c>
      <c r="D33" s="451">
        <v>1</v>
      </c>
      <c r="E33" s="228">
        <v>1</v>
      </c>
      <c r="F33" s="228"/>
      <c r="G33" s="228"/>
      <c r="H33" s="228"/>
      <c r="I33" s="433">
        <v>5</v>
      </c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</row>
    <row r="34" spans="2:23" ht="36" customHeight="1">
      <c r="B34" s="379" t="s">
        <v>200</v>
      </c>
      <c r="C34" s="381" t="s">
        <v>73</v>
      </c>
      <c r="D34" s="451"/>
      <c r="E34" s="228"/>
      <c r="F34" s="228"/>
      <c r="G34" s="228"/>
      <c r="H34" s="228"/>
      <c r="I34" s="433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</row>
    <row r="35" spans="2:23" ht="36" customHeight="1">
      <c r="B35" s="379" t="s">
        <v>201</v>
      </c>
      <c r="C35" s="381" t="s">
        <v>74</v>
      </c>
      <c r="D35" s="451">
        <v>100000</v>
      </c>
      <c r="E35" s="228"/>
      <c r="F35" s="228">
        <v>25000</v>
      </c>
      <c r="G35" s="228">
        <v>50000</v>
      </c>
      <c r="H35" s="228">
        <v>75000</v>
      </c>
      <c r="I35" s="433">
        <v>100000</v>
      </c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</row>
    <row r="36" spans="2:23" ht="36" customHeight="1">
      <c r="B36" s="379" t="s">
        <v>166</v>
      </c>
      <c r="C36" s="381" t="s">
        <v>75</v>
      </c>
      <c r="D36" s="451"/>
      <c r="E36" s="228"/>
      <c r="F36" s="228"/>
      <c r="G36" s="228"/>
      <c r="H36" s="228"/>
      <c r="I36" s="433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</row>
    <row r="37" spans="2:23" ht="36" customHeight="1" thickBot="1">
      <c r="B37" s="380" t="s">
        <v>202</v>
      </c>
      <c r="C37" s="384" t="s">
        <v>76</v>
      </c>
      <c r="D37" s="543">
        <v>30000</v>
      </c>
      <c r="E37" s="544">
        <v>30000</v>
      </c>
      <c r="F37" s="544"/>
      <c r="G37" s="544"/>
      <c r="H37" s="544"/>
      <c r="I37" s="545">
        <v>30000</v>
      </c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</row>
    <row r="38" spans="2:23" ht="30" customHeight="1">
      <c r="B38" s="226"/>
      <c r="C38" s="607" t="s">
        <v>790</v>
      </c>
      <c r="D38" s="608">
        <f aca="true" t="shared" si="1" ref="D38:I38">(D10+D14+D16+D18+D20+D22+D24+D26+D28+D29+D30+D31+D32+D34+D35+D36+D37)</f>
        <v>23877928</v>
      </c>
      <c r="E38" s="608">
        <f>(E10+E14+E16+E18+E20+E22+E24+E26+E28+E29+E30+E31+E32+E34+E35+E36+E37)</f>
        <v>21692162</v>
      </c>
      <c r="F38" s="608">
        <f t="shared" si="1"/>
        <v>6973310</v>
      </c>
      <c r="G38" s="608">
        <f t="shared" si="1"/>
        <v>13807580</v>
      </c>
      <c r="H38" s="608">
        <f>(H10+H14+H16+H18+H20+H22+H24+H26+H28+H29+H30+H31+H32+H34+H35+H36+H37)</f>
        <v>20606428</v>
      </c>
      <c r="I38" s="608">
        <f t="shared" si="1"/>
        <v>27752080</v>
      </c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</row>
    <row r="39" spans="2:23" ht="19.5" customHeight="1">
      <c r="B39" s="226"/>
      <c r="C39" s="765" t="s">
        <v>582</v>
      </c>
      <c r="D39" s="765"/>
      <c r="E39" s="231"/>
      <c r="F39" s="226"/>
      <c r="G39" s="226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</row>
    <row r="40" spans="2:23" ht="18.75" customHeight="1">
      <c r="B40" s="226"/>
      <c r="C40" s="764" t="s">
        <v>579</v>
      </c>
      <c r="D40" s="764"/>
      <c r="E40" s="764"/>
      <c r="F40" s="229"/>
      <c r="G40" s="229"/>
      <c r="H40" s="229"/>
      <c r="I40" s="229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</row>
    <row r="41" spans="2:23" ht="15.75">
      <c r="B41" s="226"/>
      <c r="C41" s="229"/>
      <c r="D41" s="229"/>
      <c r="E41" s="229"/>
      <c r="F41" s="229"/>
      <c r="G41" s="229"/>
      <c r="H41" s="229"/>
      <c r="I41" s="229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</row>
    <row r="42" spans="3:23" ht="24" customHeight="1">
      <c r="C42" s="230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</row>
    <row r="43" spans="2:23" ht="15.75">
      <c r="B43" s="226"/>
      <c r="C43" s="229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</row>
    <row r="44" spans="2:23" ht="15.75">
      <c r="B44" s="226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</row>
    <row r="45" spans="2:23" ht="15.75">
      <c r="B45" s="226"/>
      <c r="C45" s="227"/>
      <c r="D45" s="229"/>
      <c r="E45" s="229"/>
      <c r="F45" s="229"/>
      <c r="G45" s="229"/>
      <c r="H45" s="229"/>
      <c r="I45" s="229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</row>
    <row r="46" spans="2:23" ht="15.75">
      <c r="B46" s="226"/>
      <c r="C46" s="227"/>
      <c r="D46" s="229"/>
      <c r="E46" s="229"/>
      <c r="F46" s="229"/>
      <c r="G46" s="229"/>
      <c r="H46" s="229"/>
      <c r="I46" s="229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</row>
    <row r="47" spans="2:23" ht="15.75">
      <c r="B47" s="226"/>
      <c r="C47" s="229"/>
      <c r="D47" s="229"/>
      <c r="E47" s="229"/>
      <c r="F47" s="229"/>
      <c r="G47" s="229"/>
      <c r="H47" s="229"/>
      <c r="I47" s="229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</row>
    <row r="48" spans="2:23" ht="15.75">
      <c r="B48" s="226"/>
      <c r="C48" s="229"/>
      <c r="D48" s="229"/>
      <c r="E48" s="229"/>
      <c r="F48" s="229"/>
      <c r="G48" s="229"/>
      <c r="H48" s="229"/>
      <c r="I48" s="229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</row>
    <row r="49" spans="2:23" ht="15.75">
      <c r="B49" s="226"/>
      <c r="C49" s="229"/>
      <c r="D49" s="229"/>
      <c r="E49" s="229"/>
      <c r="F49" s="229"/>
      <c r="G49" s="229"/>
      <c r="H49" s="229"/>
      <c r="I49" s="229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</row>
    <row r="50" spans="2:15" ht="15.75">
      <c r="B50" s="226"/>
      <c r="C50" s="229"/>
      <c r="D50" s="229"/>
      <c r="E50" s="229"/>
      <c r="F50" s="229"/>
      <c r="G50" s="229"/>
      <c r="H50" s="229"/>
      <c r="I50" s="229"/>
      <c r="J50" s="227"/>
      <c r="K50" s="227"/>
      <c r="L50" s="227"/>
      <c r="M50" s="227"/>
      <c r="N50" s="227"/>
      <c r="O50" s="227"/>
    </row>
    <row r="51" spans="2:15" ht="15.75">
      <c r="B51" s="226"/>
      <c r="C51" s="229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</row>
    <row r="52" spans="2:15" ht="15.75">
      <c r="B52" s="226"/>
      <c r="C52" s="229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</row>
    <row r="53" spans="2:15" ht="15.75">
      <c r="B53" s="226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</row>
    <row r="54" spans="2:15" ht="15.75">
      <c r="B54" s="226"/>
      <c r="C54" s="227"/>
      <c r="D54" s="229"/>
      <c r="E54" s="229"/>
      <c r="F54" s="229"/>
      <c r="G54" s="229"/>
      <c r="H54" s="229"/>
      <c r="I54" s="229"/>
      <c r="J54" s="227"/>
      <c r="K54" s="227"/>
      <c r="L54" s="227"/>
      <c r="M54" s="227"/>
      <c r="N54" s="227"/>
      <c r="O54" s="227"/>
    </row>
    <row r="55" spans="2:15" ht="15.75">
      <c r="B55" s="226"/>
      <c r="C55" s="227"/>
      <c r="D55" s="229"/>
      <c r="E55" s="229"/>
      <c r="F55" s="229"/>
      <c r="G55" s="229"/>
      <c r="H55" s="229"/>
      <c r="I55" s="229"/>
      <c r="J55" s="227"/>
      <c r="K55" s="227"/>
      <c r="L55" s="227"/>
      <c r="M55" s="227"/>
      <c r="N55" s="227"/>
      <c r="O55" s="227"/>
    </row>
    <row r="56" spans="2:15" ht="15.75">
      <c r="B56" s="226"/>
      <c r="C56" s="229"/>
      <c r="D56" s="229"/>
      <c r="E56" s="229"/>
      <c r="F56" s="229"/>
      <c r="G56" s="229"/>
      <c r="H56" s="229"/>
      <c r="I56" s="229"/>
      <c r="J56" s="227"/>
      <c r="K56" s="227"/>
      <c r="L56" s="227"/>
      <c r="M56" s="227"/>
      <c r="N56" s="227"/>
      <c r="O56" s="227"/>
    </row>
    <row r="57" spans="2:15" ht="15.75">
      <c r="B57" s="226"/>
      <c r="C57" s="229"/>
      <c r="D57" s="229"/>
      <c r="E57" s="229"/>
      <c r="F57" s="229"/>
      <c r="G57" s="229"/>
      <c r="H57" s="229"/>
      <c r="I57" s="229"/>
      <c r="J57" s="227"/>
      <c r="K57" s="227"/>
      <c r="L57" s="227"/>
      <c r="M57" s="227"/>
      <c r="N57" s="227"/>
      <c r="O57" s="227"/>
    </row>
    <row r="58" spans="2:15" ht="15.75">
      <c r="B58" s="226"/>
      <c r="C58" s="229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</row>
    <row r="59" spans="2:15" ht="15.75">
      <c r="B59" s="226"/>
      <c r="C59" s="229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</row>
    <row r="60" spans="2:15" ht="15.75"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</row>
    <row r="61" spans="2:15" ht="15.75"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</row>
    <row r="62" spans="2:15" ht="15.75"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</row>
    <row r="63" spans="2:15" ht="15.75"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</row>
    <row r="64" spans="2:15" ht="15.75"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</row>
    <row r="65" spans="2:15" ht="15.75"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</row>
    <row r="66" spans="2:15" ht="15.75"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</row>
    <row r="67" spans="2:15" ht="15.75"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</row>
    <row r="68" spans="2:15" ht="15.75"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</row>
    <row r="69" spans="2:15" ht="15.75"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</row>
    <row r="70" spans="2:15" ht="15.75"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</row>
    <row r="71" spans="2:15" ht="15.75"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</row>
    <row r="72" spans="2:15" ht="15.75"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</row>
    <row r="73" spans="2:15" ht="15.75"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</row>
    <row r="74" spans="2:15" ht="15.75"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</row>
    <row r="75" spans="2:15" ht="15.75"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</row>
    <row r="76" spans="2:15" ht="15.75"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</row>
    <row r="77" spans="2:15" ht="15.75"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</row>
    <row r="78" spans="2:15" ht="15.75"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</row>
    <row r="79" spans="2:15" ht="15.75"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</row>
    <row r="80" spans="2:15" ht="15.75"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</row>
    <row r="81" spans="2:15" ht="15.75"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</row>
    <row r="82" spans="2:15" ht="15.75"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</row>
    <row r="83" spans="2:15" ht="15.75"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</row>
    <row r="84" spans="2:15" ht="15.75"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</row>
    <row r="85" spans="2:15" ht="15.75"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</row>
    <row r="86" spans="2:15" ht="15.75"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</row>
    <row r="87" spans="2:15" ht="15.75"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</row>
    <row r="88" spans="2:15" ht="15.75"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</row>
    <row r="89" spans="2:15" ht="15.75"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</row>
    <row r="90" spans="2:15" ht="15.75"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</row>
    <row r="91" spans="2:15" ht="15.75"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</row>
    <row r="92" spans="2:15" ht="15.75"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</row>
    <row r="93" spans="2:15" ht="15.75"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</row>
    <row r="94" spans="2:15" ht="15.75">
      <c r="B94" s="227"/>
      <c r="C94" s="227"/>
      <c r="J94" s="227"/>
      <c r="K94" s="227"/>
      <c r="L94" s="227"/>
      <c r="M94" s="227"/>
      <c r="N94" s="227"/>
      <c r="O94" s="227"/>
    </row>
    <row r="95" spans="2:15" ht="15.75">
      <c r="B95" s="227"/>
      <c r="C95" s="227"/>
      <c r="J95" s="227"/>
      <c r="K95" s="227"/>
      <c r="L95" s="227"/>
      <c r="M95" s="227"/>
      <c r="N95" s="227"/>
      <c r="O95" s="227"/>
    </row>
  </sheetData>
  <sheetProtection/>
  <mergeCells count="21">
    <mergeCell ref="C40:E40"/>
    <mergeCell ref="C39:D39"/>
    <mergeCell ref="P6:P7"/>
    <mergeCell ref="D6:D7"/>
    <mergeCell ref="Q6:Q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G6:G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8" scale="67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User</cp:lastModifiedBy>
  <cp:lastPrinted>2018-11-23T12:03:45Z</cp:lastPrinted>
  <dcterms:created xsi:type="dcterms:W3CDTF">2013-03-07T07:52:21Z</dcterms:created>
  <dcterms:modified xsi:type="dcterms:W3CDTF">2018-11-23T12:52:25Z</dcterms:modified>
  <cp:category/>
  <cp:version/>
  <cp:contentType/>
  <cp:contentStatus/>
</cp:coreProperties>
</file>